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e5fdb8becabc7c/Área de Trabalho/Tabela Mundiça/"/>
    </mc:Choice>
  </mc:AlternateContent>
  <xr:revisionPtr revIDLastSave="610" documentId="13_ncr:1_{41BC8391-F7C2-0C40-A8ED-A3DC412054F0}" xr6:coauthVersionLast="47" xr6:coauthVersionMax="47" xr10:uidLastSave="{325171D5-BCE0-F64B-8510-86418982B4F6}"/>
  <bookViews>
    <workbookView xWindow="0" yWindow="0" windowWidth="20490" windowHeight="11520" firstSheet="1" activeTab="10" xr2:uid="{576A8FFB-3DA3-4CFB-8D29-457FFAA719FA}"/>
  </bookViews>
  <sheets>
    <sheet name="Grupos (500;1000)" sheetId="11" r:id="rId1"/>
    <sheet name="Jogos (500;1000)" sheetId="12" r:id="rId2"/>
    <sheet name="Grupos (GS)" sheetId="13" r:id="rId3"/>
    <sheet name="Jogos (GS)" sheetId="14" r:id="rId4"/>
    <sheet name="Resultados (simples)" sheetId="15" r:id="rId5"/>
    <sheet name="Resultados (Duplas)" sheetId="16" r:id="rId6"/>
    <sheet name="Grupos (S8)" sheetId="17" r:id="rId7"/>
    <sheet name="Jogos (S8)" sheetId="18" r:id="rId8"/>
    <sheet name="Grupos (S6)" sheetId="19" r:id="rId9"/>
    <sheet name="Jogos (S6)" sheetId="20" r:id="rId10"/>
    <sheet name="Grupos (SE)" sheetId="21" r:id="rId11"/>
    <sheet name="Jogos (SE)" sheetId="22" r:id="rId12"/>
  </sheets>
  <externalReferences>
    <externalReference r:id="rId1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9" l="1"/>
  <c r="C31" i="17"/>
  <c r="C14" i="17"/>
  <c r="M30" i="13"/>
  <c r="M29" i="13"/>
  <c r="M31" i="13"/>
  <c r="M23" i="13"/>
  <c r="M14" i="13"/>
  <c r="C30" i="13"/>
  <c r="C29" i="13"/>
  <c r="C23" i="13"/>
  <c r="C24" i="11"/>
  <c r="C26" i="11"/>
  <c r="C17" i="11"/>
  <c r="M22" i="13"/>
  <c r="M19" i="13"/>
  <c r="Q13" i="11"/>
  <c r="C8" i="11"/>
  <c r="C6" i="11"/>
  <c r="C6" i="13"/>
  <c r="C4" i="13"/>
  <c r="C5" i="13"/>
  <c r="C3" i="13"/>
  <c r="C14" i="19"/>
  <c r="C27" i="17"/>
  <c r="D27" i="17"/>
  <c r="G27" i="17"/>
  <c r="H27" i="17"/>
  <c r="I27" i="17"/>
  <c r="C15" i="17"/>
  <c r="M11" i="13"/>
  <c r="M15" i="13"/>
  <c r="C31" i="13"/>
  <c r="C27" i="13"/>
  <c r="C4" i="11"/>
  <c r="M31" i="11"/>
  <c r="M32" i="11"/>
  <c r="M26" i="11"/>
  <c r="M21" i="11"/>
  <c r="M15" i="11"/>
  <c r="M17" i="11"/>
  <c r="C23" i="19"/>
  <c r="C30" i="17"/>
  <c r="C7" i="17"/>
  <c r="M35" i="11"/>
  <c r="M34" i="11"/>
  <c r="C12" i="13"/>
  <c r="C14" i="13"/>
  <c r="C21" i="19"/>
  <c r="C20" i="19"/>
  <c r="C31" i="19"/>
  <c r="C29" i="19"/>
  <c r="A3" i="22"/>
  <c r="F3" i="22"/>
  <c r="B3" i="22"/>
  <c r="A18" i="22"/>
  <c r="A4" i="22"/>
  <c r="F12" i="22"/>
  <c r="B4" i="22"/>
  <c r="F13" i="22"/>
  <c r="A5" i="22"/>
  <c r="F5" i="22"/>
  <c r="B5" i="22"/>
  <c r="A12" i="22"/>
  <c r="A6" i="22"/>
  <c r="G5" i="22"/>
  <c r="A10" i="22"/>
  <c r="F10" i="22"/>
  <c r="G10" i="22"/>
  <c r="G19" i="22"/>
  <c r="C3" i="21"/>
  <c r="D3" i="21"/>
  <c r="G3" i="21"/>
  <c r="H3" i="21"/>
  <c r="I3" i="21"/>
  <c r="C8" i="21"/>
  <c r="D8" i="21"/>
  <c r="G8" i="21"/>
  <c r="H8" i="21"/>
  <c r="I8" i="21"/>
  <c r="C4" i="21"/>
  <c r="D4" i="21"/>
  <c r="G4" i="21"/>
  <c r="H4" i="21"/>
  <c r="C6" i="21"/>
  <c r="D6" i="21"/>
  <c r="G6" i="21"/>
  <c r="H6" i="21"/>
  <c r="I6" i="21"/>
  <c r="C9" i="21"/>
  <c r="D9" i="21"/>
  <c r="G9" i="21"/>
  <c r="H9" i="21"/>
  <c r="I9" i="21"/>
  <c r="C7" i="21"/>
  <c r="D7" i="21"/>
  <c r="G7" i="21"/>
  <c r="H7" i="21"/>
  <c r="I7" i="21"/>
  <c r="C5" i="21"/>
  <c r="D5" i="21"/>
  <c r="G5" i="21"/>
  <c r="H5" i="21"/>
  <c r="I5" i="21"/>
  <c r="A3" i="20"/>
  <c r="F10" i="20"/>
  <c r="B3" i="20"/>
  <c r="F8" i="20"/>
  <c r="A4" i="20"/>
  <c r="A9" i="20"/>
  <c r="B4" i="20"/>
  <c r="F5" i="20"/>
  <c r="A5" i="20"/>
  <c r="L3" i="20"/>
  <c r="A14" i="20"/>
  <c r="K14" i="20"/>
  <c r="B14" i="20"/>
  <c r="F15" i="20"/>
  <c r="A15" i="20"/>
  <c r="G14" i="20"/>
  <c r="B15" i="20"/>
  <c r="G20" i="20"/>
  <c r="A16" i="20"/>
  <c r="B20" i="20"/>
  <c r="L14" i="20"/>
  <c r="A25" i="20"/>
  <c r="K25" i="20"/>
  <c r="B25" i="20"/>
  <c r="K26" i="20"/>
  <c r="A26" i="20"/>
  <c r="G30" i="20"/>
  <c r="B26" i="20"/>
  <c r="G31" i="20"/>
  <c r="A27" i="20"/>
  <c r="L25" i="20"/>
  <c r="A36" i="20"/>
  <c r="F43" i="20"/>
  <c r="B36" i="20"/>
  <c r="F37" i="20"/>
  <c r="A37" i="20"/>
  <c r="G36" i="20"/>
  <c r="B37" i="20"/>
  <c r="F38" i="20"/>
  <c r="A38" i="20"/>
  <c r="G37" i="20"/>
  <c r="C4" i="19"/>
  <c r="D4" i="19"/>
  <c r="G4" i="19"/>
  <c r="H4" i="19"/>
  <c r="I4" i="19"/>
  <c r="C3" i="19"/>
  <c r="D3" i="19"/>
  <c r="G3" i="19"/>
  <c r="H3" i="19"/>
  <c r="I3" i="19"/>
  <c r="C5" i="19"/>
  <c r="D5" i="19"/>
  <c r="G5" i="19"/>
  <c r="H5" i="19"/>
  <c r="C6" i="19"/>
  <c r="D6" i="19"/>
  <c r="G6" i="19"/>
  <c r="H6" i="19"/>
  <c r="I6" i="19"/>
  <c r="C7" i="19"/>
  <c r="D7" i="19"/>
  <c r="G7" i="19"/>
  <c r="H7" i="19"/>
  <c r="I7" i="19"/>
  <c r="C11" i="19"/>
  <c r="D11" i="19"/>
  <c r="G11" i="19"/>
  <c r="H11" i="19"/>
  <c r="I11" i="19"/>
  <c r="C13" i="19"/>
  <c r="D13" i="19"/>
  <c r="G13" i="19"/>
  <c r="H13" i="19"/>
  <c r="I13" i="19"/>
  <c r="D14" i="19"/>
  <c r="G14" i="19"/>
  <c r="I14" i="19"/>
  <c r="H14" i="19"/>
  <c r="D15" i="19"/>
  <c r="G15" i="19"/>
  <c r="H15" i="19"/>
  <c r="I15" i="19"/>
  <c r="C12" i="19"/>
  <c r="D12" i="19"/>
  <c r="G12" i="19"/>
  <c r="H12" i="19"/>
  <c r="I12" i="19"/>
  <c r="D20" i="19"/>
  <c r="G20" i="19"/>
  <c r="H20" i="19"/>
  <c r="I20" i="19"/>
  <c r="C19" i="19"/>
  <c r="D19" i="19"/>
  <c r="G19" i="19"/>
  <c r="H19" i="19"/>
  <c r="I19" i="19"/>
  <c r="D21" i="19"/>
  <c r="G21" i="19"/>
  <c r="H21" i="19"/>
  <c r="I21" i="19"/>
  <c r="D23" i="19"/>
  <c r="G23" i="19"/>
  <c r="H23" i="19"/>
  <c r="I23" i="19"/>
  <c r="C22" i="19"/>
  <c r="D22" i="19"/>
  <c r="G22" i="19"/>
  <c r="H22" i="19"/>
  <c r="I22" i="19"/>
  <c r="C27" i="19"/>
  <c r="D27" i="19"/>
  <c r="G27" i="19"/>
  <c r="H27" i="19"/>
  <c r="I27" i="19"/>
  <c r="C28" i="19"/>
  <c r="D28" i="19"/>
  <c r="G28" i="19"/>
  <c r="H28" i="19"/>
  <c r="I28" i="19"/>
  <c r="D29" i="19"/>
  <c r="G29" i="19"/>
  <c r="H29" i="19"/>
  <c r="I29" i="19"/>
  <c r="C30" i="19"/>
  <c r="D30" i="19"/>
  <c r="G30" i="19"/>
  <c r="H30" i="19"/>
  <c r="I30" i="19"/>
  <c r="D31" i="19"/>
  <c r="G31" i="19"/>
  <c r="H31" i="19"/>
  <c r="I31" i="19"/>
  <c r="A3" i="18"/>
  <c r="K3" i="18"/>
  <c r="B3" i="18"/>
  <c r="F4" i="18"/>
  <c r="A4" i="18"/>
  <c r="K5" i="18"/>
  <c r="B4" i="18"/>
  <c r="F5" i="18"/>
  <c r="A5" i="18"/>
  <c r="L3" i="18"/>
  <c r="A14" i="18"/>
  <c r="F14" i="18"/>
  <c r="B14" i="18"/>
  <c r="K15" i="18"/>
  <c r="A15" i="18"/>
  <c r="K16" i="18"/>
  <c r="B15" i="18"/>
  <c r="B19" i="18"/>
  <c r="A16" i="18"/>
  <c r="B20" i="18"/>
  <c r="A25" i="18"/>
  <c r="A30" i="18"/>
  <c r="B25" i="18"/>
  <c r="A32" i="18"/>
  <c r="A26" i="18"/>
  <c r="G30" i="18"/>
  <c r="B26" i="18"/>
  <c r="F27" i="18"/>
  <c r="A27" i="18"/>
  <c r="G26" i="18"/>
  <c r="A36" i="18"/>
  <c r="A41" i="18"/>
  <c r="B36" i="18"/>
  <c r="F37" i="18"/>
  <c r="A37" i="18"/>
  <c r="A42" i="18"/>
  <c r="B37" i="18"/>
  <c r="L37" i="18"/>
  <c r="A38" i="18"/>
  <c r="L36" i="18"/>
  <c r="C5" i="17"/>
  <c r="D5" i="17"/>
  <c r="G5" i="17"/>
  <c r="H5" i="17"/>
  <c r="I5" i="17"/>
  <c r="D7" i="17"/>
  <c r="G7" i="17"/>
  <c r="H7" i="17"/>
  <c r="I7" i="17"/>
  <c r="C3" i="17"/>
  <c r="D3" i="17"/>
  <c r="G3" i="17"/>
  <c r="H3" i="17"/>
  <c r="I3" i="17"/>
  <c r="C6" i="17"/>
  <c r="D6" i="17"/>
  <c r="G6" i="17"/>
  <c r="H6" i="17"/>
  <c r="I6" i="17"/>
  <c r="C4" i="17"/>
  <c r="D4" i="17"/>
  <c r="G4" i="17"/>
  <c r="H4" i="17"/>
  <c r="I4" i="17"/>
  <c r="C12" i="17"/>
  <c r="D12" i="17"/>
  <c r="G12" i="17"/>
  <c r="I12" i="17"/>
  <c r="H12" i="17"/>
  <c r="D15" i="17"/>
  <c r="G15" i="17"/>
  <c r="H15" i="17"/>
  <c r="I15" i="17"/>
  <c r="C13" i="17"/>
  <c r="D13" i="17"/>
  <c r="G13" i="17"/>
  <c r="H13" i="17"/>
  <c r="I13" i="17"/>
  <c r="D14" i="17"/>
  <c r="G14" i="17"/>
  <c r="H14" i="17"/>
  <c r="I14" i="17"/>
  <c r="C11" i="17"/>
  <c r="D11" i="17"/>
  <c r="G11" i="17"/>
  <c r="H11" i="17"/>
  <c r="I11" i="17"/>
  <c r="C21" i="17"/>
  <c r="D21" i="17"/>
  <c r="G21" i="17"/>
  <c r="H21" i="17"/>
  <c r="I21" i="17"/>
  <c r="C19" i="17"/>
  <c r="D19" i="17"/>
  <c r="G19" i="17"/>
  <c r="H19" i="17"/>
  <c r="I19" i="17"/>
  <c r="C23" i="17"/>
  <c r="D23" i="17"/>
  <c r="G23" i="17"/>
  <c r="H23" i="17"/>
  <c r="I23" i="17"/>
  <c r="C20" i="17"/>
  <c r="D20" i="17"/>
  <c r="G20" i="17"/>
  <c r="H20" i="17"/>
  <c r="I20" i="17"/>
  <c r="C22" i="17"/>
  <c r="D22" i="17"/>
  <c r="G22" i="17"/>
  <c r="H22" i="17"/>
  <c r="I22" i="17"/>
  <c r="C29" i="17"/>
  <c r="D29" i="17"/>
  <c r="G29" i="17"/>
  <c r="H29" i="17"/>
  <c r="I29" i="17"/>
  <c r="D30" i="17"/>
  <c r="G30" i="17"/>
  <c r="H30" i="17"/>
  <c r="I30" i="17"/>
  <c r="C28" i="17"/>
  <c r="D28" i="17"/>
  <c r="G28" i="17"/>
  <c r="H28" i="17"/>
  <c r="I28" i="17"/>
  <c r="D31" i="17"/>
  <c r="G31" i="17"/>
  <c r="H31" i="17"/>
  <c r="I31" i="17"/>
  <c r="A3" i="14"/>
  <c r="A10" i="14"/>
  <c r="B3" i="14"/>
  <c r="P5" i="14"/>
  <c r="A4" i="14"/>
  <c r="P4" i="14"/>
  <c r="B4" i="14"/>
  <c r="L4" i="14"/>
  <c r="A5" i="14"/>
  <c r="Q4" i="14"/>
  <c r="A14" i="14"/>
  <c r="F14" i="14"/>
  <c r="B14" i="14"/>
  <c r="F15" i="14"/>
  <c r="A15" i="14"/>
  <c r="G14" i="14"/>
  <c r="B15" i="14"/>
  <c r="B20" i="14"/>
  <c r="A16" i="14"/>
  <c r="A20" i="14"/>
  <c r="A25" i="14"/>
  <c r="A32" i="14"/>
  <c r="B25" i="14"/>
  <c r="P27" i="14"/>
  <c r="A26" i="14"/>
  <c r="B30" i="14"/>
  <c r="B26" i="14"/>
  <c r="B31" i="14"/>
  <c r="A27" i="14"/>
  <c r="Q26" i="14"/>
  <c r="A36" i="14"/>
  <c r="A43" i="14"/>
  <c r="B36" i="14"/>
  <c r="A41" i="14"/>
  <c r="A37" i="14"/>
  <c r="K38" i="14"/>
  <c r="B37" i="14"/>
  <c r="L37" i="14"/>
  <c r="A38" i="14"/>
  <c r="A42" i="14"/>
  <c r="A47" i="14"/>
  <c r="A54" i="14"/>
  <c r="B47" i="14"/>
  <c r="F48" i="14"/>
  <c r="A48" i="14"/>
  <c r="B52" i="14"/>
  <c r="B48" i="14"/>
  <c r="Q47" i="14"/>
  <c r="A49" i="14"/>
  <c r="A53" i="14"/>
  <c r="A58" i="14"/>
  <c r="A65" i="14"/>
  <c r="B58" i="14"/>
  <c r="P60" i="14"/>
  <c r="A59" i="14"/>
  <c r="K60" i="14"/>
  <c r="B59" i="14"/>
  <c r="Q58" i="14"/>
  <c r="A60" i="14"/>
  <c r="A64" i="14"/>
  <c r="A69" i="14"/>
  <c r="P69" i="14"/>
  <c r="B69" i="14"/>
  <c r="F70" i="14"/>
  <c r="A70" i="14"/>
  <c r="G69" i="14"/>
  <c r="B70" i="14"/>
  <c r="Q69" i="14"/>
  <c r="A71" i="14"/>
  <c r="L69" i="14"/>
  <c r="A80" i="14"/>
  <c r="K80" i="14"/>
  <c r="B80" i="14"/>
  <c r="A85" i="14"/>
  <c r="A81" i="14"/>
  <c r="B85" i="14"/>
  <c r="B81" i="14"/>
  <c r="Q80" i="14"/>
  <c r="A82" i="14"/>
  <c r="L80" i="14"/>
  <c r="D3" i="13"/>
  <c r="G3" i="13"/>
  <c r="H3" i="13"/>
  <c r="I3" i="13"/>
  <c r="M3" i="13"/>
  <c r="N3" i="13"/>
  <c r="Q3" i="13"/>
  <c r="R3" i="13"/>
  <c r="D5" i="13"/>
  <c r="G5" i="13"/>
  <c r="H5" i="13"/>
  <c r="I5" i="13"/>
  <c r="M7" i="13"/>
  <c r="N7" i="13"/>
  <c r="Q7" i="13"/>
  <c r="R7" i="13"/>
  <c r="S7" i="13"/>
  <c r="C7" i="13"/>
  <c r="D7" i="13"/>
  <c r="G7" i="13"/>
  <c r="H7" i="13"/>
  <c r="M4" i="13"/>
  <c r="N4" i="13"/>
  <c r="Q4" i="13"/>
  <c r="R4" i="13"/>
  <c r="S4" i="13"/>
  <c r="D6" i="13"/>
  <c r="G6" i="13"/>
  <c r="H6" i="13"/>
  <c r="I6" i="13"/>
  <c r="M5" i="13"/>
  <c r="N5" i="13"/>
  <c r="Q5" i="13"/>
  <c r="R5" i="13"/>
  <c r="S5" i="13"/>
  <c r="D4" i="13"/>
  <c r="G4" i="13"/>
  <c r="H4" i="13"/>
  <c r="I4" i="13"/>
  <c r="M6" i="13"/>
  <c r="N6" i="13"/>
  <c r="Q6" i="13"/>
  <c r="R6" i="13"/>
  <c r="C13" i="13"/>
  <c r="D13" i="13"/>
  <c r="G13" i="13"/>
  <c r="H13" i="13"/>
  <c r="I13" i="13"/>
  <c r="N11" i="13"/>
  <c r="Q11" i="13"/>
  <c r="R11" i="13"/>
  <c r="S11" i="13"/>
  <c r="C11" i="13"/>
  <c r="D11" i="13"/>
  <c r="G11" i="13"/>
  <c r="H11" i="13"/>
  <c r="I11" i="13"/>
  <c r="N15" i="13"/>
  <c r="Q15" i="13"/>
  <c r="R15" i="13"/>
  <c r="S15" i="13"/>
  <c r="D12" i="13"/>
  <c r="G12" i="13"/>
  <c r="H12" i="13"/>
  <c r="I12" i="13"/>
  <c r="N14" i="13"/>
  <c r="Q14" i="13"/>
  <c r="R14" i="13"/>
  <c r="S14" i="13"/>
  <c r="D14" i="13"/>
  <c r="G14" i="13"/>
  <c r="H14" i="13"/>
  <c r="I14" i="13"/>
  <c r="M12" i="13"/>
  <c r="N12" i="13"/>
  <c r="Q12" i="13"/>
  <c r="R12" i="13"/>
  <c r="S12" i="13"/>
  <c r="C15" i="13"/>
  <c r="D15" i="13"/>
  <c r="G15" i="13"/>
  <c r="H15" i="13"/>
  <c r="I15" i="13"/>
  <c r="M13" i="13"/>
  <c r="N13" i="13"/>
  <c r="Q13" i="13"/>
  <c r="R13" i="13"/>
  <c r="C20" i="13"/>
  <c r="D20" i="13"/>
  <c r="G20" i="13"/>
  <c r="H20" i="13"/>
  <c r="I20" i="13"/>
  <c r="N19" i="13"/>
  <c r="Q19" i="13"/>
  <c r="R19" i="13"/>
  <c r="S19" i="13"/>
  <c r="C19" i="13"/>
  <c r="D19" i="13"/>
  <c r="G19" i="13"/>
  <c r="H19" i="13"/>
  <c r="I19" i="13"/>
  <c r="N22" i="13"/>
  <c r="Q22" i="13"/>
  <c r="R22" i="13"/>
  <c r="S22" i="13"/>
  <c r="C22" i="13"/>
  <c r="D22" i="13"/>
  <c r="G22" i="13"/>
  <c r="I22" i="13"/>
  <c r="H22" i="13"/>
  <c r="M20" i="13"/>
  <c r="N20" i="13"/>
  <c r="Q20" i="13"/>
  <c r="R20" i="13"/>
  <c r="S20" i="13"/>
  <c r="C21" i="13"/>
  <c r="D21" i="13"/>
  <c r="G21" i="13"/>
  <c r="H21" i="13"/>
  <c r="I21" i="13"/>
  <c r="M21" i="13"/>
  <c r="N21" i="13"/>
  <c r="Q21" i="13"/>
  <c r="R21" i="13"/>
  <c r="S21" i="13"/>
  <c r="D23" i="13"/>
  <c r="G23" i="13"/>
  <c r="H23" i="13"/>
  <c r="I23" i="13"/>
  <c r="N23" i="13"/>
  <c r="Q23" i="13"/>
  <c r="R23" i="13"/>
  <c r="S23" i="13"/>
  <c r="D29" i="13"/>
  <c r="G29" i="13"/>
  <c r="H29" i="13"/>
  <c r="I29" i="13"/>
  <c r="M27" i="13"/>
  <c r="N27" i="13"/>
  <c r="Q27" i="13"/>
  <c r="R27" i="13"/>
  <c r="S27" i="13"/>
  <c r="D27" i="13"/>
  <c r="G27" i="13"/>
  <c r="H27" i="13"/>
  <c r="I27" i="13"/>
  <c r="M28" i="13"/>
  <c r="N28" i="13"/>
  <c r="Q28" i="13"/>
  <c r="S28" i="13"/>
  <c r="R28" i="13"/>
  <c r="C28" i="13"/>
  <c r="D28" i="13"/>
  <c r="G28" i="13"/>
  <c r="H28" i="13"/>
  <c r="I28" i="13"/>
  <c r="N30" i="13"/>
  <c r="Q30" i="13"/>
  <c r="R30" i="13"/>
  <c r="S30" i="13"/>
  <c r="D31" i="13"/>
  <c r="G31" i="13"/>
  <c r="H31" i="13"/>
  <c r="I31" i="13"/>
  <c r="N31" i="13"/>
  <c r="Q31" i="13"/>
  <c r="R31" i="13"/>
  <c r="S31" i="13"/>
  <c r="D30" i="13"/>
  <c r="G30" i="13"/>
  <c r="H30" i="13"/>
  <c r="I30" i="13"/>
  <c r="N29" i="13"/>
  <c r="Q29" i="13"/>
  <c r="R29" i="13"/>
  <c r="S29" i="13"/>
  <c r="B3" i="12"/>
  <c r="F4" i="12"/>
  <c r="A4" i="12"/>
  <c r="K5" i="12"/>
  <c r="B4" i="12"/>
  <c r="Q3" i="12"/>
  <c r="A5" i="12"/>
  <c r="G4" i="12"/>
  <c r="B5" i="12"/>
  <c r="G5" i="12"/>
  <c r="B14" i="12"/>
  <c r="A19" i="12"/>
  <c r="A15" i="12"/>
  <c r="K16" i="12"/>
  <c r="B15" i="12"/>
  <c r="L15" i="12"/>
  <c r="B20" i="12"/>
  <c r="A16" i="12"/>
  <c r="Q15" i="12"/>
  <c r="B16" i="12"/>
  <c r="B21" i="12"/>
  <c r="B25" i="12"/>
  <c r="F26" i="12"/>
  <c r="A26" i="12"/>
  <c r="P26" i="12"/>
  <c r="B26" i="12"/>
  <c r="Q25" i="12"/>
  <c r="A27" i="12"/>
  <c r="Q26" i="12"/>
  <c r="B27" i="12"/>
  <c r="L27" i="12"/>
  <c r="B36" i="12"/>
  <c r="P38" i="12"/>
  <c r="A37" i="12"/>
  <c r="P37" i="12"/>
  <c r="B37" i="12"/>
  <c r="F38" i="12"/>
  <c r="A38" i="12"/>
  <c r="L36" i="12"/>
  <c r="B38" i="12"/>
  <c r="Q38" i="12"/>
  <c r="B47" i="12"/>
  <c r="F48" i="12"/>
  <c r="A48" i="12"/>
  <c r="B52" i="12"/>
  <c r="B48" i="12"/>
  <c r="F49" i="12"/>
  <c r="A49" i="12"/>
  <c r="Q48" i="12"/>
  <c r="B49" i="12"/>
  <c r="G49" i="12"/>
  <c r="B58" i="12"/>
  <c r="A63" i="12"/>
  <c r="A59" i="12"/>
  <c r="P59" i="12"/>
  <c r="B59" i="12"/>
  <c r="Q58" i="12"/>
  <c r="A60" i="12"/>
  <c r="Q59" i="12"/>
  <c r="B60" i="12"/>
  <c r="L60" i="12"/>
  <c r="B69" i="12"/>
  <c r="A74" i="12"/>
  <c r="A70" i="12"/>
  <c r="G69" i="12"/>
  <c r="B70" i="12"/>
  <c r="F71" i="12"/>
  <c r="A71" i="12"/>
  <c r="Q70" i="12"/>
  <c r="B71" i="12"/>
  <c r="G71" i="12"/>
  <c r="B80" i="12"/>
  <c r="P82" i="12"/>
  <c r="A81" i="12"/>
  <c r="B85" i="12"/>
  <c r="B81" i="12"/>
  <c r="F82" i="12"/>
  <c r="A82" i="12"/>
  <c r="Q81" i="12"/>
  <c r="B82" i="12"/>
  <c r="Q82" i="12"/>
  <c r="B3" i="11"/>
  <c r="A3" i="12"/>
  <c r="P3" i="12"/>
  <c r="C3" i="11"/>
  <c r="D3" i="11"/>
  <c r="G3" i="11"/>
  <c r="H3" i="11"/>
  <c r="I3" i="11"/>
  <c r="M5" i="11"/>
  <c r="N5" i="11"/>
  <c r="Q5" i="11"/>
  <c r="R5" i="11"/>
  <c r="S5" i="11"/>
  <c r="D4" i="11"/>
  <c r="G4" i="11"/>
  <c r="H4" i="11"/>
  <c r="L4" i="11"/>
  <c r="A47" i="12"/>
  <c r="K47" i="12"/>
  <c r="M4" i="11"/>
  <c r="N4" i="11"/>
  <c r="Q4" i="11"/>
  <c r="R4" i="11"/>
  <c r="S4" i="11"/>
  <c r="C7" i="11"/>
  <c r="D7" i="11"/>
  <c r="G7" i="11"/>
  <c r="H7" i="11"/>
  <c r="I7" i="11"/>
  <c r="M7" i="11"/>
  <c r="N7" i="11"/>
  <c r="Q7" i="11"/>
  <c r="R7" i="11"/>
  <c r="S7" i="11"/>
  <c r="C5" i="11"/>
  <c r="D5" i="11"/>
  <c r="G5" i="11"/>
  <c r="H5" i="11"/>
  <c r="I5" i="11"/>
  <c r="M8" i="11"/>
  <c r="N8" i="11"/>
  <c r="Q8" i="11"/>
  <c r="R8" i="11"/>
  <c r="S8" i="11"/>
  <c r="D6" i="11"/>
  <c r="G6" i="11"/>
  <c r="H6" i="11"/>
  <c r="M3" i="11"/>
  <c r="N3" i="11"/>
  <c r="Q3" i="11"/>
  <c r="R3" i="11"/>
  <c r="S3" i="11"/>
  <c r="D8" i="11"/>
  <c r="G8" i="11"/>
  <c r="H8" i="11"/>
  <c r="I8" i="11"/>
  <c r="M6" i="11"/>
  <c r="N6" i="11"/>
  <c r="Q6" i="11"/>
  <c r="R6" i="11"/>
  <c r="C14" i="11"/>
  <c r="D14" i="11"/>
  <c r="G14" i="11"/>
  <c r="H14" i="11"/>
  <c r="I14" i="11"/>
  <c r="L12" i="11"/>
  <c r="A58" i="12"/>
  <c r="P58" i="12"/>
  <c r="M12" i="11"/>
  <c r="N12" i="11"/>
  <c r="Q12" i="11"/>
  <c r="R12" i="11"/>
  <c r="S12" i="11"/>
  <c r="C12" i="11"/>
  <c r="D12" i="11"/>
  <c r="G12" i="11"/>
  <c r="H12" i="11"/>
  <c r="I12" i="11"/>
  <c r="N15" i="11"/>
  <c r="Q15" i="11"/>
  <c r="R15" i="11"/>
  <c r="C15" i="11"/>
  <c r="D15" i="11"/>
  <c r="G15" i="11"/>
  <c r="H15" i="11"/>
  <c r="I15" i="11"/>
  <c r="M13" i="11"/>
  <c r="N13" i="11"/>
  <c r="R13" i="11"/>
  <c r="S13" i="11"/>
  <c r="C13" i="11"/>
  <c r="D13" i="11"/>
  <c r="G13" i="11"/>
  <c r="H13" i="11"/>
  <c r="I13" i="11"/>
  <c r="M14" i="11"/>
  <c r="N14" i="11"/>
  <c r="Q14" i="11"/>
  <c r="R14" i="11"/>
  <c r="S14" i="11"/>
  <c r="C16" i="11"/>
  <c r="D16" i="11"/>
  <c r="G16" i="11"/>
  <c r="I16" i="11"/>
  <c r="H16" i="11"/>
  <c r="M16" i="11"/>
  <c r="N16" i="11"/>
  <c r="Q16" i="11"/>
  <c r="R16" i="11"/>
  <c r="B17" i="11"/>
  <c r="A14" i="12"/>
  <c r="A21" i="12"/>
  <c r="D17" i="11"/>
  <c r="G17" i="11"/>
  <c r="H17" i="11"/>
  <c r="I17" i="11"/>
  <c r="N17" i="11"/>
  <c r="Q17" i="11"/>
  <c r="R17" i="11"/>
  <c r="S17" i="11"/>
  <c r="C21" i="11"/>
  <c r="D21" i="11"/>
  <c r="G21" i="11"/>
  <c r="I21" i="11"/>
  <c r="H21" i="11"/>
  <c r="M25" i="11"/>
  <c r="N25" i="11"/>
  <c r="Q25" i="11"/>
  <c r="R25" i="11"/>
  <c r="S25" i="11"/>
  <c r="C22" i="11"/>
  <c r="D22" i="11"/>
  <c r="G22" i="11"/>
  <c r="I22" i="11"/>
  <c r="H22" i="11"/>
  <c r="M24" i="11"/>
  <c r="N24" i="11"/>
  <c r="Q24" i="11"/>
  <c r="R24" i="11"/>
  <c r="C23" i="11"/>
  <c r="D23" i="11"/>
  <c r="G23" i="11"/>
  <c r="H23" i="11"/>
  <c r="I23" i="11"/>
  <c r="L21" i="11"/>
  <c r="A69" i="12"/>
  <c r="K69" i="12"/>
  <c r="N21" i="11"/>
  <c r="Q21" i="11"/>
  <c r="R21" i="11"/>
  <c r="D26" i="11"/>
  <c r="G26" i="11"/>
  <c r="H26" i="11"/>
  <c r="I26" i="11"/>
  <c r="M23" i="11"/>
  <c r="N23" i="11"/>
  <c r="Q23" i="11"/>
  <c r="R23" i="11"/>
  <c r="S23" i="11"/>
  <c r="B24" i="11"/>
  <c r="A25" i="12"/>
  <c r="P25" i="12"/>
  <c r="D24" i="11"/>
  <c r="G24" i="11"/>
  <c r="H24" i="11"/>
  <c r="I24" i="11"/>
  <c r="N26" i="11"/>
  <c r="Q26" i="11"/>
  <c r="R26" i="11"/>
  <c r="S26" i="11"/>
  <c r="C25" i="11"/>
  <c r="D25" i="11"/>
  <c r="G25" i="11"/>
  <c r="H25" i="11"/>
  <c r="I25" i="11"/>
  <c r="M22" i="11"/>
  <c r="N22" i="11"/>
  <c r="Q22" i="11"/>
  <c r="R22" i="11"/>
  <c r="S22" i="11"/>
  <c r="C33" i="11"/>
  <c r="D33" i="11"/>
  <c r="G33" i="11"/>
  <c r="H33" i="11"/>
  <c r="I33" i="11"/>
  <c r="N31" i="11"/>
  <c r="Q31" i="11"/>
  <c r="R31" i="11"/>
  <c r="B31" i="11"/>
  <c r="A36" i="12"/>
  <c r="K36" i="12"/>
  <c r="C31" i="11"/>
  <c r="D31" i="11"/>
  <c r="G31" i="11"/>
  <c r="H31" i="11"/>
  <c r="I31" i="11"/>
  <c r="M30" i="11"/>
  <c r="N30" i="11"/>
  <c r="Q30" i="11"/>
  <c r="R30" i="11"/>
  <c r="C30" i="11"/>
  <c r="D30" i="11"/>
  <c r="G30" i="11"/>
  <c r="H30" i="11"/>
  <c r="I30" i="11"/>
  <c r="L32" i="11"/>
  <c r="A80" i="12"/>
  <c r="A87" i="12"/>
  <c r="N32" i="11"/>
  <c r="Q32" i="11"/>
  <c r="R32" i="11"/>
  <c r="S32" i="11"/>
  <c r="C32" i="11"/>
  <c r="D32" i="11"/>
  <c r="G32" i="11"/>
  <c r="H32" i="11"/>
  <c r="I32" i="11"/>
  <c r="M33" i="11"/>
  <c r="N33" i="11"/>
  <c r="Q33" i="11"/>
  <c r="R33" i="11"/>
  <c r="C35" i="11"/>
  <c r="D35" i="11"/>
  <c r="G35" i="11"/>
  <c r="H35" i="11"/>
  <c r="I35" i="11"/>
  <c r="N34" i="11"/>
  <c r="Q34" i="11"/>
  <c r="R34" i="11"/>
  <c r="C34" i="11"/>
  <c r="D34" i="11"/>
  <c r="G34" i="11"/>
  <c r="H34" i="11"/>
  <c r="I34" i="11"/>
  <c r="N35" i="11"/>
  <c r="Q35" i="11"/>
  <c r="R35" i="11"/>
  <c r="S35" i="11"/>
  <c r="S21" i="11"/>
  <c r="S24" i="11"/>
  <c r="S33" i="11"/>
  <c r="S6" i="11"/>
  <c r="F6" i="22"/>
  <c r="F17" i="22"/>
  <c r="A17" i="22"/>
  <c r="F20" i="22"/>
  <c r="B17" i="22"/>
  <c r="G12" i="22"/>
  <c r="B24" i="22"/>
  <c r="A27" i="22"/>
  <c r="G18" i="22"/>
  <c r="B26" i="22"/>
  <c r="B18" i="22"/>
  <c r="F11" i="22"/>
  <c r="F4" i="22"/>
  <c r="I4" i="21"/>
  <c r="B10" i="22"/>
  <c r="G4" i="22"/>
  <c r="A41" i="20"/>
  <c r="F26" i="20"/>
  <c r="G15" i="20"/>
  <c r="K4" i="20"/>
  <c r="A26" i="22"/>
  <c r="F19" i="22"/>
  <c r="F4" i="20"/>
  <c r="A19" i="22"/>
  <c r="K36" i="20"/>
  <c r="A10" i="20"/>
  <c r="G3" i="22"/>
  <c r="F20" i="20"/>
  <c r="F16" i="20"/>
  <c r="A24" i="22"/>
  <c r="A13" i="22"/>
  <c r="A11" i="22"/>
  <c r="A20" i="22"/>
  <c r="A19" i="20"/>
  <c r="B9" i="20"/>
  <c r="G4" i="20"/>
  <c r="F14" i="20"/>
  <c r="K27" i="20"/>
  <c r="F21" i="20"/>
  <c r="K37" i="20"/>
  <c r="F27" i="20"/>
  <c r="B30" i="20"/>
  <c r="I5" i="19"/>
  <c r="S34" i="11"/>
  <c r="F36" i="20"/>
  <c r="L4" i="20"/>
  <c r="G9" i="20"/>
  <c r="G17" i="22"/>
  <c r="K82" i="12"/>
  <c r="L36" i="20"/>
  <c r="B25" i="22"/>
  <c r="A25" i="22"/>
  <c r="B19" i="22"/>
  <c r="B42" i="20"/>
  <c r="F18" i="22"/>
  <c r="A32" i="20"/>
  <c r="F42" i="20"/>
  <c r="G11" i="22"/>
  <c r="B12" i="22"/>
  <c r="Q5" i="12"/>
  <c r="F30" i="20"/>
  <c r="K16" i="20"/>
  <c r="F32" i="20"/>
  <c r="G19" i="20"/>
  <c r="A20" i="20"/>
  <c r="B11" i="22"/>
  <c r="I6" i="11"/>
  <c r="I7" i="13"/>
  <c r="G80" i="12"/>
  <c r="B10" i="12"/>
  <c r="L5" i="12"/>
  <c r="S16" i="11"/>
  <c r="G20" i="18"/>
  <c r="G27" i="12"/>
  <c r="B63" i="12"/>
  <c r="A8" i="12"/>
  <c r="P5" i="12"/>
  <c r="B76" i="12"/>
  <c r="B43" i="12"/>
  <c r="K27" i="12"/>
  <c r="F70" i="12"/>
  <c r="Q4" i="12"/>
  <c r="B30" i="12"/>
  <c r="G25" i="12"/>
  <c r="K26" i="12"/>
  <c r="G48" i="12"/>
  <c r="A64" i="12"/>
  <c r="L26" i="12"/>
  <c r="G8" i="20"/>
  <c r="A30" i="14"/>
  <c r="L26" i="20"/>
  <c r="K5" i="20"/>
  <c r="A30" i="20"/>
  <c r="B8" i="20"/>
  <c r="G3" i="20"/>
  <c r="F60" i="12"/>
  <c r="L15" i="14"/>
  <c r="B75" i="14"/>
  <c r="S13" i="13"/>
  <c r="K26" i="18"/>
  <c r="B31" i="18"/>
  <c r="F31" i="18"/>
  <c r="F10" i="18"/>
  <c r="G42" i="18"/>
  <c r="G31" i="18"/>
  <c r="B9" i="18"/>
  <c r="F36" i="18"/>
  <c r="F43" i="18"/>
  <c r="F20" i="18"/>
  <c r="A19" i="18"/>
  <c r="A31" i="18"/>
  <c r="K48" i="14"/>
  <c r="A19" i="14"/>
  <c r="P16" i="14"/>
  <c r="P49" i="14"/>
  <c r="A21" i="14"/>
  <c r="B19" i="14"/>
  <c r="F37" i="14"/>
  <c r="G26" i="14"/>
  <c r="K82" i="14"/>
  <c r="L26" i="14"/>
  <c r="A8" i="14"/>
  <c r="P48" i="14"/>
  <c r="Q14" i="14"/>
  <c r="G25" i="14"/>
  <c r="P38" i="14"/>
  <c r="K16" i="14"/>
  <c r="A31" i="14"/>
  <c r="K37" i="14"/>
  <c r="F3" i="14"/>
  <c r="P3" i="14"/>
  <c r="A43" i="12"/>
  <c r="F47" i="12"/>
  <c r="P69" i="12"/>
  <c r="A76" i="12"/>
  <c r="A10" i="12"/>
  <c r="K3" i="12"/>
  <c r="I4" i="11"/>
  <c r="B63" i="14"/>
  <c r="Q25" i="14"/>
  <c r="P80" i="14"/>
  <c r="F27" i="14"/>
  <c r="A52" i="14"/>
  <c r="B74" i="14"/>
  <c r="P82" i="14"/>
  <c r="F69" i="14"/>
  <c r="L70" i="14"/>
  <c r="G81" i="14"/>
  <c r="F4" i="14"/>
  <c r="F36" i="14"/>
  <c r="P36" i="14"/>
  <c r="B64" i="14"/>
  <c r="L59" i="14"/>
  <c r="K47" i="14"/>
  <c r="F16" i="14"/>
  <c r="A9" i="14"/>
  <c r="B86" i="14"/>
  <c r="K25" i="14"/>
  <c r="S6" i="13"/>
  <c r="S3" i="13"/>
  <c r="Q49" i="12"/>
  <c r="G15" i="12"/>
  <c r="A20" i="12"/>
  <c r="B75" i="12"/>
  <c r="L14" i="12"/>
  <c r="F27" i="12"/>
  <c r="G58" i="12"/>
  <c r="L82" i="12"/>
  <c r="A42" i="12"/>
  <c r="F80" i="12"/>
  <c r="F3" i="12"/>
  <c r="K25" i="12"/>
  <c r="P49" i="12"/>
  <c r="S30" i="11"/>
  <c r="S31" i="11"/>
  <c r="L71" i="12"/>
  <c r="P15" i="12"/>
  <c r="P27" i="12"/>
  <c r="L4" i="12"/>
  <c r="L59" i="12"/>
  <c r="K60" i="12"/>
  <c r="L16" i="12"/>
  <c r="P80" i="12"/>
  <c r="B19" i="12"/>
  <c r="Q71" i="12"/>
  <c r="L48" i="12"/>
  <c r="G60" i="12"/>
  <c r="G38" i="12"/>
  <c r="F37" i="12"/>
  <c r="Q14" i="12"/>
  <c r="Q16" i="12"/>
  <c r="G81" i="12"/>
  <c r="L80" i="12"/>
  <c r="Q37" i="12"/>
  <c r="B32" i="12"/>
  <c r="S15" i="11"/>
  <c r="A42" i="20"/>
  <c r="K15" i="20"/>
  <c r="G41" i="20"/>
  <c r="K38" i="20"/>
  <c r="F19" i="20"/>
  <c r="B41" i="20"/>
  <c r="A8" i="20"/>
  <c r="G42" i="20"/>
  <c r="A21" i="20"/>
  <c r="K3" i="20"/>
  <c r="A31" i="20"/>
  <c r="F31" i="20"/>
  <c r="G26" i="20"/>
  <c r="F41" i="20"/>
  <c r="F9" i="20"/>
  <c r="L37" i="20"/>
  <c r="B31" i="20"/>
  <c r="F25" i="20"/>
  <c r="L15" i="20"/>
  <c r="A43" i="20"/>
  <c r="G25" i="20"/>
  <c r="F3" i="20"/>
  <c r="B19" i="20"/>
  <c r="G36" i="18"/>
  <c r="K36" i="18"/>
  <c r="K27" i="18"/>
  <c r="L26" i="18"/>
  <c r="G8" i="18"/>
  <c r="G41" i="18"/>
  <c r="K38" i="18"/>
  <c r="F21" i="18"/>
  <c r="F32" i="18"/>
  <c r="G3" i="18"/>
  <c r="K25" i="18"/>
  <c r="K14" i="18"/>
  <c r="G15" i="18"/>
  <c r="K4" i="18"/>
  <c r="A9" i="18"/>
  <c r="F8" i="18"/>
  <c r="B8" i="18"/>
  <c r="G9" i="18"/>
  <c r="B41" i="18"/>
  <c r="F15" i="18"/>
  <c r="A10" i="18"/>
  <c r="F3" i="18"/>
  <c r="F30" i="18"/>
  <c r="F26" i="18"/>
  <c r="G37" i="18"/>
  <c r="L15" i="18"/>
  <c r="L4" i="18"/>
  <c r="A8" i="18"/>
  <c r="A20" i="18"/>
  <c r="G19" i="18"/>
  <c r="F42" i="18"/>
  <c r="B42" i="18"/>
  <c r="F41" i="18"/>
  <c r="G14" i="18"/>
  <c r="L14" i="18"/>
  <c r="F25" i="18"/>
  <c r="A43" i="18"/>
  <c r="F19" i="18"/>
  <c r="F16" i="18"/>
  <c r="K37" i="18"/>
  <c r="G25" i="18"/>
  <c r="F9" i="18"/>
  <c r="G4" i="18"/>
  <c r="B30" i="18"/>
  <c r="L25" i="18"/>
  <c r="F38" i="18"/>
  <c r="A21" i="18"/>
  <c r="K27" i="14"/>
  <c r="L25" i="14"/>
  <c r="K15" i="14"/>
  <c r="G58" i="14"/>
  <c r="F47" i="14"/>
  <c r="P26" i="14"/>
  <c r="P47" i="14"/>
  <c r="P81" i="14"/>
  <c r="L3" i="14"/>
  <c r="A87" i="14"/>
  <c r="K59" i="14"/>
  <c r="A63" i="14"/>
  <c r="B9" i="14"/>
  <c r="Q48" i="14"/>
  <c r="L36" i="14"/>
  <c r="G15" i="14"/>
  <c r="F59" i="14"/>
  <c r="K4" i="14"/>
  <c r="P70" i="14"/>
  <c r="K71" i="14"/>
  <c r="P59" i="14"/>
  <c r="G37" i="14"/>
  <c r="G47" i="14"/>
  <c r="B42" i="14"/>
  <c r="B8" i="14"/>
  <c r="P58" i="14"/>
  <c r="Q59" i="14"/>
  <c r="P15" i="14"/>
  <c r="F71" i="14"/>
  <c r="F82" i="14"/>
  <c r="F58" i="14"/>
  <c r="L81" i="14"/>
  <c r="F38" i="14"/>
  <c r="L58" i="14"/>
  <c r="P71" i="14"/>
  <c r="Q81" i="14"/>
  <c r="F5" i="14"/>
  <c r="K58" i="14"/>
  <c r="F80" i="14"/>
  <c r="A74" i="14"/>
  <c r="G59" i="14"/>
  <c r="F26" i="14"/>
  <c r="K3" i="14"/>
  <c r="Q36" i="14"/>
  <c r="Q37" i="14"/>
  <c r="Q3" i="14"/>
  <c r="K70" i="14"/>
  <c r="K5" i="14"/>
  <c r="K49" i="14"/>
  <c r="A86" i="14"/>
  <c r="Q70" i="14"/>
  <c r="A75" i="14"/>
  <c r="P25" i="14"/>
  <c r="G80" i="14"/>
  <c r="G36" i="14"/>
  <c r="L47" i="14"/>
  <c r="L14" i="14"/>
  <c r="K81" i="14"/>
  <c r="F81" i="14"/>
  <c r="F49" i="14"/>
  <c r="K36" i="14"/>
  <c r="G48" i="14"/>
  <c r="G4" i="14"/>
  <c r="G70" i="14"/>
  <c r="A76" i="14"/>
  <c r="Q15" i="14"/>
  <c r="P14" i="14"/>
  <c r="F60" i="14"/>
  <c r="K14" i="14"/>
  <c r="K69" i="14"/>
  <c r="L48" i="14"/>
  <c r="G3" i="14"/>
  <c r="F25" i="14"/>
  <c r="K26" i="14"/>
  <c r="B53" i="14"/>
  <c r="B41" i="14"/>
  <c r="P37" i="14"/>
  <c r="L38" i="12"/>
  <c r="P70" i="12"/>
  <c r="B87" i="12"/>
  <c r="B74" i="12"/>
  <c r="F36" i="12"/>
  <c r="P81" i="12"/>
  <c r="A54" i="12"/>
  <c r="P14" i="12"/>
  <c r="K38" i="12"/>
  <c r="F25" i="12"/>
  <c r="K81" i="12"/>
  <c r="L58" i="12"/>
  <c r="A86" i="12"/>
  <c r="B53" i="12"/>
  <c r="F14" i="12"/>
  <c r="K80" i="12"/>
  <c r="B41" i="12"/>
  <c r="A32" i="12"/>
  <c r="P47" i="12"/>
  <c r="A53" i="12"/>
  <c r="A52" i="12"/>
  <c r="G82" i="12"/>
  <c r="K71" i="12"/>
  <c r="Q47" i="12"/>
  <c r="F81" i="12"/>
  <c r="B9" i="12"/>
  <c r="K48" i="12"/>
  <c r="B54" i="12"/>
  <c r="K14" i="12"/>
  <c r="P36" i="12"/>
  <c r="F58" i="12"/>
  <c r="Q27" i="12"/>
  <c r="L47" i="12"/>
  <c r="A41" i="12"/>
  <c r="B64" i="12"/>
  <c r="P48" i="12"/>
  <c r="B65" i="12"/>
  <c r="F59" i="12"/>
  <c r="K49" i="12"/>
  <c r="A85" i="12"/>
  <c r="L3" i="12"/>
  <c r="L69" i="12"/>
  <c r="Q36" i="12"/>
  <c r="G70" i="12"/>
  <c r="G47" i="12"/>
  <c r="G16" i="12"/>
  <c r="F16" i="12"/>
  <c r="K58" i="12"/>
  <c r="G3" i="12"/>
  <c r="F15" i="12"/>
  <c r="Q80" i="12"/>
  <c r="G59" i="12"/>
  <c r="G36" i="12"/>
  <c r="L70" i="12"/>
  <c r="F69" i="12"/>
  <c r="P71" i="12"/>
  <c r="K70" i="12"/>
  <c r="K37" i="12"/>
  <c r="A9" i="12"/>
  <c r="G37" i="12"/>
  <c r="A30" i="12"/>
  <c r="G14" i="12"/>
  <c r="F5" i="12"/>
  <c r="A31" i="12"/>
  <c r="P16" i="12"/>
  <c r="A65" i="12"/>
  <c r="G26" i="12"/>
  <c r="K59" i="12"/>
  <c r="L37" i="12"/>
  <c r="A75" i="12"/>
  <c r="P4" i="12"/>
  <c r="B8" i="12"/>
  <c r="L25" i="12"/>
  <c r="B31" i="12"/>
  <c r="L49" i="12"/>
  <c r="Q69" i="12"/>
  <c r="L81" i="12"/>
  <c r="Q60" i="12"/>
  <c r="P60" i="12"/>
  <c r="B42" i="12"/>
  <c r="K15" i="12"/>
  <c r="B86" i="12"/>
  <c r="K4" i="12"/>
</calcChain>
</file>

<file path=xl/sharedStrings.xml><?xml version="1.0" encoding="utf-8"?>
<sst xmlns="http://schemas.openxmlformats.org/spreadsheetml/2006/main" count="2058" uniqueCount="210">
  <si>
    <t>GRUPO A</t>
  </si>
  <si>
    <t>GRUPO E</t>
  </si>
  <si>
    <t>#</t>
  </si>
  <si>
    <t>JOGADOR</t>
  </si>
  <si>
    <t>P</t>
  </si>
  <si>
    <t>J</t>
  </si>
  <si>
    <t>V</t>
  </si>
  <si>
    <t>D</t>
  </si>
  <si>
    <t>GP</t>
  </si>
  <si>
    <t>GC</t>
  </si>
  <si>
    <t>SG</t>
  </si>
  <si>
    <t>1.</t>
  </si>
  <si>
    <t>Deivid</t>
  </si>
  <si>
    <t>2.</t>
  </si>
  <si>
    <t>Jerônimo</t>
  </si>
  <si>
    <t>3.</t>
  </si>
  <si>
    <t>Ademir</t>
  </si>
  <si>
    <t>Elton</t>
  </si>
  <si>
    <t>4.</t>
  </si>
  <si>
    <t>Daniel R.</t>
  </si>
  <si>
    <t>Paulo R.</t>
  </si>
  <si>
    <t>5.</t>
  </si>
  <si>
    <t>Otávio</t>
  </si>
  <si>
    <t>Ednaldo</t>
  </si>
  <si>
    <t>6.</t>
  </si>
  <si>
    <t>Gustavo</t>
  </si>
  <si>
    <t>Humberto</t>
  </si>
  <si>
    <t>GRUPO B</t>
  </si>
  <si>
    <t>GRUPO F</t>
  </si>
  <si>
    <t>André C.</t>
  </si>
  <si>
    <t>Patinha</t>
  </si>
  <si>
    <t>Márcio F.</t>
  </si>
  <si>
    <t>Arnon</t>
  </si>
  <si>
    <t>Luciano R.</t>
  </si>
  <si>
    <t>Paulo C.</t>
  </si>
  <si>
    <t>Nilson</t>
  </si>
  <si>
    <t>Silvio</t>
  </si>
  <si>
    <t>Sid</t>
  </si>
  <si>
    <t>Glênio</t>
  </si>
  <si>
    <t>GRUPO C</t>
  </si>
  <si>
    <t>GRUPO G</t>
  </si>
  <si>
    <t>Pedro S.</t>
  </si>
  <si>
    <t>Luis</t>
  </si>
  <si>
    <t>Ivis</t>
  </si>
  <si>
    <t>César</t>
  </si>
  <si>
    <t>Tiago B.</t>
  </si>
  <si>
    <t>Gilson</t>
  </si>
  <si>
    <t>Tércio</t>
  </si>
  <si>
    <t>Mário</t>
  </si>
  <si>
    <t>Breno</t>
  </si>
  <si>
    <t>Nicácio</t>
  </si>
  <si>
    <t>GRUPO D</t>
  </si>
  <si>
    <t>GRUPO H</t>
  </si>
  <si>
    <t>Selassie</t>
  </si>
  <si>
    <t>Nicholas</t>
  </si>
  <si>
    <t>Marcell F.</t>
  </si>
  <si>
    <t>Domiciano</t>
  </si>
  <si>
    <t>Dudelpotro</t>
  </si>
  <si>
    <t>Felipe S.</t>
  </si>
  <si>
    <t>Tiago A.</t>
  </si>
  <si>
    <t>Felipe G.</t>
  </si>
  <si>
    <t>Luciano S.</t>
  </si>
  <si>
    <t>Santana</t>
  </si>
  <si>
    <t>Semana 01</t>
  </si>
  <si>
    <t>Resultado</t>
  </si>
  <si>
    <t>Semana 02</t>
  </si>
  <si>
    <t>Semana 03</t>
  </si>
  <si>
    <t>Semana 04</t>
  </si>
  <si>
    <t>Semana 05</t>
  </si>
  <si>
    <t>W.O</t>
  </si>
  <si>
    <t>Paulinho</t>
  </si>
  <si>
    <t>Bruno A.</t>
  </si>
  <si>
    <t>Rodrigo M.</t>
  </si>
  <si>
    <t>Vitor E.</t>
  </si>
  <si>
    <t>Márcio M.</t>
  </si>
  <si>
    <t>Eduardo M.</t>
  </si>
  <si>
    <t>Gildo</t>
  </si>
  <si>
    <t>Gilberto</t>
  </si>
  <si>
    <t>Everton</t>
  </si>
  <si>
    <t>Allan</t>
  </si>
  <si>
    <t>Júnior D.</t>
  </si>
  <si>
    <t>Ítalo M.</t>
  </si>
  <si>
    <t>Ítalo Q.</t>
  </si>
  <si>
    <t>Diego B.</t>
  </si>
  <si>
    <t>Pedro T.</t>
  </si>
  <si>
    <t>Múcio</t>
  </si>
  <si>
    <t>André F.</t>
  </si>
  <si>
    <t>Daniel C.</t>
  </si>
  <si>
    <t>Clóvis</t>
  </si>
  <si>
    <t>Valdir</t>
  </si>
  <si>
    <t>Diogo</t>
  </si>
  <si>
    <t>Vanderson</t>
  </si>
  <si>
    <t>Binha</t>
  </si>
  <si>
    <t>Caio C.</t>
  </si>
  <si>
    <t>Vitor A.</t>
  </si>
  <si>
    <t>João Neto</t>
  </si>
  <si>
    <t>Elder</t>
  </si>
  <si>
    <t>Sérgio</t>
  </si>
  <si>
    <t>Diego P.</t>
  </si>
  <si>
    <t>-</t>
  </si>
  <si>
    <t>FOLGA</t>
  </si>
  <si>
    <t>DUPLA</t>
  </si>
  <si>
    <t>Gilson e Vitor E.</t>
  </si>
  <si>
    <t>Ivis e Ítalo M.</t>
  </si>
  <si>
    <t>Deivid e Tiago A.</t>
  </si>
  <si>
    <t>André e Márcio F.</t>
  </si>
  <si>
    <t>Rafael e Everton</t>
  </si>
  <si>
    <t>Aguiar e Ricardo</t>
  </si>
  <si>
    <t>Silvio e Paulão</t>
  </si>
  <si>
    <t>Tércio e Fábio H.</t>
  </si>
  <si>
    <t>Felipe S. e Nicholas</t>
  </si>
  <si>
    <t>Bruno K. e César</t>
  </si>
  <si>
    <t>Selassie e Allan</t>
  </si>
  <si>
    <t>Ademir e Gabriel N.</t>
  </si>
  <si>
    <t>Fabiano e Moab</t>
  </si>
  <si>
    <t>Arnon e Paulo C.</t>
  </si>
  <si>
    <t>Tales e Yasser</t>
  </si>
  <si>
    <t>Carlos e Humberto</t>
  </si>
  <si>
    <t xml:space="preserve">Dudelpotro e Daniel </t>
  </si>
  <si>
    <t>Paulo C. e Nicácio</t>
  </si>
  <si>
    <t>Luciano R. e Marcell</t>
  </si>
  <si>
    <t>Luciano S. e Mário</t>
  </si>
  <si>
    <t>Daniel C. e Giba</t>
  </si>
  <si>
    <t>Tércio e Marcelo B.</t>
  </si>
  <si>
    <t>Vitor E. e Tiago A.</t>
  </si>
  <si>
    <t>Silvio e Márcio B.</t>
  </si>
  <si>
    <t>Binha e Caio C.</t>
  </si>
  <si>
    <t>Dudu e Marcinho</t>
  </si>
  <si>
    <t>Dudelpotro e Yasser</t>
  </si>
  <si>
    <t>Bruno A. e Chagas</t>
  </si>
  <si>
    <t>Valdir e Zinho</t>
  </si>
  <si>
    <t>Paulinho e Robertinho</t>
  </si>
  <si>
    <t>Múcio e André F.</t>
  </si>
  <si>
    <t>Elton e Victor R.</t>
  </si>
  <si>
    <t>Sérgio e Vanderson</t>
  </si>
  <si>
    <t>André M. e Gariba</t>
  </si>
  <si>
    <t>Daniel R. e Pedro T.</t>
  </si>
  <si>
    <t>Tales e Júnior D.</t>
  </si>
  <si>
    <t>Moab e Rafael</t>
  </si>
  <si>
    <t>Jerônimo e Clóvis</t>
  </si>
  <si>
    <t>GRUPO SÊNIOR</t>
  </si>
  <si>
    <t>Humberto e Carlos L.</t>
  </si>
  <si>
    <t>Jorge e Flávia</t>
  </si>
  <si>
    <t>Anderson e Carlos D.</t>
  </si>
  <si>
    <t xml:space="preserve"> </t>
  </si>
  <si>
    <t>Lula e Pelágio</t>
  </si>
  <si>
    <t>Roland e Marcondes</t>
  </si>
  <si>
    <t>Nonato e Zinho</t>
  </si>
  <si>
    <t>7.</t>
  </si>
  <si>
    <t>J. Antonio e Cruz</t>
  </si>
  <si>
    <t>Semana 06</t>
  </si>
  <si>
    <t>Semana 07</t>
  </si>
  <si>
    <t>H (MS)</t>
  </si>
  <si>
    <t>Bruno K.</t>
  </si>
  <si>
    <t>G (MS)</t>
  </si>
  <si>
    <t>F (MS)</t>
  </si>
  <si>
    <t>Yasser</t>
  </si>
  <si>
    <t>E (MS)</t>
  </si>
  <si>
    <t>Fábio H.</t>
  </si>
  <si>
    <t>D (MS)</t>
  </si>
  <si>
    <t>Tales</t>
  </si>
  <si>
    <t>C (MS)</t>
  </si>
  <si>
    <t>Carlos</t>
  </si>
  <si>
    <t>B (MS)</t>
  </si>
  <si>
    <t>Aguiar</t>
  </si>
  <si>
    <t>A (MS)</t>
  </si>
  <si>
    <t>Fábio F.</t>
  </si>
  <si>
    <t>H (GS)</t>
  </si>
  <si>
    <t>G (GS)</t>
  </si>
  <si>
    <t>F (GS)</t>
  </si>
  <si>
    <t>E (GS)</t>
  </si>
  <si>
    <t>D (GS)</t>
  </si>
  <si>
    <t>C (GS)</t>
  </si>
  <si>
    <t>B (GS)</t>
  </si>
  <si>
    <t>A (GS)</t>
  </si>
  <si>
    <t>Games 2</t>
  </si>
  <si>
    <t>Games 1</t>
  </si>
  <si>
    <t>Jogador 2</t>
  </si>
  <si>
    <t>Jogador 1</t>
  </si>
  <si>
    <t>Grupo</t>
  </si>
  <si>
    <t>Rodada</t>
  </si>
  <si>
    <t>Resultados</t>
  </si>
  <si>
    <t>Sênior</t>
  </si>
  <si>
    <t>D (S8)</t>
  </si>
  <si>
    <t>C (S8)</t>
  </si>
  <si>
    <t>B (S8)</t>
  </si>
  <si>
    <t>A (S8)</t>
  </si>
  <si>
    <t>D (S6)</t>
  </si>
  <si>
    <t>C (S6)</t>
  </si>
  <si>
    <t>B (S6)</t>
  </si>
  <si>
    <t>A (S6)</t>
  </si>
  <si>
    <t xml:space="preserve">Daniel C. </t>
  </si>
  <si>
    <t>Falcão</t>
  </si>
  <si>
    <t>Marcell</t>
  </si>
  <si>
    <t>Silvio e Márcio</t>
  </si>
  <si>
    <t>Múcio e André</t>
  </si>
  <si>
    <t>W.O duplo</t>
  </si>
  <si>
    <t>Arnon e Paulinho</t>
  </si>
  <si>
    <t>Dudelpotro e Daniel</t>
  </si>
  <si>
    <t>Tiago C.</t>
  </si>
  <si>
    <t>Tiago C. e Renan C.</t>
  </si>
  <si>
    <t>J. Antônio e Cruz</t>
  </si>
  <si>
    <t>Oitavas</t>
  </si>
  <si>
    <t>S8</t>
  </si>
  <si>
    <t>6/6</t>
  </si>
  <si>
    <t>3/1</t>
  </si>
  <si>
    <t>GS</t>
  </si>
  <si>
    <t xml:space="preserve">Vanderson </t>
  </si>
  <si>
    <t>4/6/10</t>
  </si>
  <si>
    <t>6/2/7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</si>
</sst>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4" borderId="0" xfId="0" applyFill="1"/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9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41e5fdb8becabc7c/Documentos/Mundi&#231;a%2520Open/Mundi&#231;a%2520Open%2520-%2520Tab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 (1)"/>
      <sheetName val="Jogos (1)"/>
      <sheetName val="Chaveamento (1)"/>
      <sheetName val="Caixa (1)"/>
      <sheetName val="Água de coco (1)"/>
      <sheetName val="Jogadores (2)"/>
      <sheetName val="Caixa (2)"/>
      <sheetName val="Grupos (2)"/>
      <sheetName val="Jogos (2)"/>
      <sheetName val="Chaveamento (Master 1000)"/>
      <sheetName val="Chaveamento (ATP 500)"/>
      <sheetName val="Camisas"/>
      <sheetName val="Caixa (3)"/>
      <sheetName val="Convites (3)"/>
      <sheetName val="Camisas (3)"/>
      <sheetName val="Participantes (3)"/>
      <sheetName val="Jogadores (3)"/>
      <sheetName val="Grupos (500;1000)"/>
      <sheetName val="Jogos (500;1000)"/>
      <sheetName val="Grupos (GS)"/>
      <sheetName val="Jogos (GS)"/>
      <sheetName val="Grupos (S8)"/>
      <sheetName val="Jogos (S8)"/>
      <sheetName val="Grupos (S6)"/>
      <sheetName val="Jogos (S6)"/>
      <sheetName val="Grupos (SE)"/>
      <sheetName val="Jogos (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Aguiar</v>
          </cell>
        </row>
        <row r="8">
          <cell r="A8" t="str">
            <v>Bruno K.</v>
          </cell>
        </row>
        <row r="9">
          <cell r="A9" t="str">
            <v>Carlos</v>
          </cell>
        </row>
        <row r="17">
          <cell r="A17" t="str">
            <v>Everton</v>
          </cell>
        </row>
        <row r="18">
          <cell r="A18" t="str">
            <v>Fábio F.</v>
          </cell>
        </row>
        <row r="19">
          <cell r="A19" t="str">
            <v>Fábio H.</v>
          </cell>
        </row>
        <row r="46">
          <cell r="A46" t="str">
            <v>Tales</v>
          </cell>
        </row>
        <row r="50">
          <cell r="A50" t="str">
            <v>Yasser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7A89-FD8C-4772-BC7E-C9BDF337FDBC}">
  <dimension ref="A1:S35"/>
  <sheetViews>
    <sheetView topLeftCell="A6" workbookViewId="0">
      <selection activeCell="P16" sqref="P16"/>
    </sheetView>
  </sheetViews>
  <sheetFormatPr defaultColWidth="8.875" defaultRowHeight="15" x14ac:dyDescent="0.2"/>
  <cols>
    <col min="1" max="1" width="2.6875" bestFit="1" customWidth="1"/>
    <col min="2" max="2" width="11.1640625" bestFit="1" customWidth="1"/>
    <col min="3" max="3" width="3.2265625" bestFit="1" customWidth="1"/>
    <col min="4" max="4" width="2.15234375" bestFit="1" customWidth="1"/>
    <col min="5" max="6" width="2.41796875" bestFit="1" customWidth="1"/>
    <col min="7" max="8" width="3.2265625" bestFit="1" customWidth="1"/>
    <col min="9" max="9" width="3.765625" bestFit="1" customWidth="1"/>
    <col min="10" max="10" width="9.14453125" bestFit="1" customWidth="1"/>
    <col min="11" max="11" width="2.6875" bestFit="1" customWidth="1"/>
    <col min="12" max="12" width="10.0859375" bestFit="1" customWidth="1"/>
    <col min="13" max="13" width="3.2265625" bestFit="1" customWidth="1"/>
    <col min="14" max="14" width="2.15234375" bestFit="1" customWidth="1"/>
    <col min="15" max="16" width="2.41796875" bestFit="1" customWidth="1"/>
    <col min="17" max="18" width="3.2265625" bestFit="1" customWidth="1"/>
    <col min="19" max="19" width="3.765625" bestFit="1" customWidth="1"/>
  </cols>
  <sheetData>
    <row r="1" spans="1:19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K1" s="25" t="s">
        <v>1</v>
      </c>
      <c r="L1" s="25"/>
      <c r="M1" s="25"/>
      <c r="N1" s="25"/>
      <c r="O1" s="25"/>
      <c r="P1" s="25"/>
      <c r="Q1" s="25"/>
      <c r="R1" s="25"/>
      <c r="S1" s="25"/>
    </row>
    <row r="2" spans="1:19" x14ac:dyDescent="0.2">
      <c r="A2" s="22" t="s">
        <v>2</v>
      </c>
      <c r="B2" s="17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  <c r="K2" s="1" t="s">
        <v>2</v>
      </c>
      <c r="L2" s="2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1" t="s">
        <v>8</v>
      </c>
      <c r="R2" s="1" t="s">
        <v>9</v>
      </c>
      <c r="S2" s="1" t="s">
        <v>10</v>
      </c>
    </row>
    <row r="3" spans="1:19" x14ac:dyDescent="0.2">
      <c r="A3" s="18" t="s">
        <v>11</v>
      </c>
      <c r="B3" s="19" t="str">
        <f>'[1]Jogadores (3)'!A18</f>
        <v>Fábio F.</v>
      </c>
      <c r="C3" s="7">
        <f>(E3*3)+F3+1</f>
        <v>16</v>
      </c>
      <c r="D3" s="8">
        <f>E3+F3</f>
        <v>5</v>
      </c>
      <c r="E3" s="8">
        <v>5</v>
      </c>
      <c r="F3" s="8">
        <v>0</v>
      </c>
      <c r="G3" s="8">
        <f>SUM('Jogos (500;1000)'!C3,'Jogos (500;1000)'!H3,'Jogos (500;1000)'!M3,'Jogos (500;1000)'!R3,'Jogos (500;1000)'!C10)</f>
        <v>30</v>
      </c>
      <c r="H3" s="8">
        <f>SUM('Jogos (500;1000)'!D3,'Jogos (500;1000)'!I3,'Jogos (500;1000)'!N3,'Jogos (500;1000)'!S3,'Jogos (500;1000)'!D10)</f>
        <v>12</v>
      </c>
      <c r="I3" s="8">
        <f>G3-H3</f>
        <v>18</v>
      </c>
      <c r="K3" s="3" t="s">
        <v>11</v>
      </c>
      <c r="L3" s="4" t="s">
        <v>23</v>
      </c>
      <c r="M3" s="10">
        <f>(O3*3)+P3</f>
        <v>13</v>
      </c>
      <c r="N3" s="11">
        <f>O3+P3</f>
        <v>5</v>
      </c>
      <c r="O3" s="6">
        <v>4</v>
      </c>
      <c r="P3" s="6">
        <v>1</v>
      </c>
      <c r="Q3" s="11">
        <f>SUM('Jogos (500;1000)'!C49,'Jogos (500;1000)'!I48,'Jogos (500;1000)'!N47,'Jogos (500;1000)'!S48,'Jogos (500;1000)'!C53)</f>
        <v>27</v>
      </c>
      <c r="R3" s="11">
        <f>SUM('Jogos (500;1000)'!D49,'Jogos (500;1000)'!H48,'Jogos (500;1000)'!M47,'Jogos (500;1000)'!R48,'Jogos (500;1000)'!D53)</f>
        <v>15</v>
      </c>
      <c r="S3" s="11">
        <f>Q3-R3</f>
        <v>12</v>
      </c>
    </row>
    <row r="4" spans="1:19" x14ac:dyDescent="0.2">
      <c r="A4" s="18" t="s">
        <v>13</v>
      </c>
      <c r="B4" s="19" t="s">
        <v>16</v>
      </c>
      <c r="C4" s="7">
        <f>(E4*3)+F4+1</f>
        <v>14</v>
      </c>
      <c r="D4" s="8">
        <f>E4+F4</f>
        <v>5</v>
      </c>
      <c r="E4" s="8">
        <v>4</v>
      </c>
      <c r="F4" s="8">
        <v>1</v>
      </c>
      <c r="G4" s="8">
        <f>SUM('Jogos (500;1000)'!C5,'Jogos (500;1000)'!I4,'Jogos (500;1000)'!N3,'Jogos (500;1000)'!S4,'Jogos (500;1000)'!C9)</f>
        <v>28</v>
      </c>
      <c r="H4" s="8">
        <f>SUM('Jogos (500;1000)'!D5,'Jogos (500;1000)'!H4,'Jogos (500;1000)'!M3,'Jogos (500;1000)'!R4,'Jogos (500;1000)'!D9)</f>
        <v>12</v>
      </c>
      <c r="I4" s="8">
        <f>G4-H4</f>
        <v>16</v>
      </c>
      <c r="K4" s="3" t="s">
        <v>13</v>
      </c>
      <c r="L4" s="4" t="str">
        <f>'[1]Jogadores (3)'!A19</f>
        <v>Fábio H.</v>
      </c>
      <c r="M4" s="5">
        <f>(O4*3)+P4</f>
        <v>13</v>
      </c>
      <c r="N4" s="6">
        <f>O4+P4</f>
        <v>5</v>
      </c>
      <c r="O4" s="6">
        <v>4</v>
      </c>
      <c r="P4" s="6">
        <v>1</v>
      </c>
      <c r="Q4" s="6">
        <f>SUM('Jogos (500;1000)'!C47,'Jogos (500;1000)'!H47,'Jogos (500;1000)'!M47,'Jogos (500;1000)'!R47,'Jogos (500;1000)'!C54)</f>
        <v>28</v>
      </c>
      <c r="R4" s="6">
        <f>SUM('Jogos (500;1000)'!D47,'Jogos (500;1000)'!I47,'Jogos (500;1000)'!N47,'Jogos (500;1000)'!S47,'Jogos (500;1000)'!D54)</f>
        <v>21</v>
      </c>
      <c r="S4" s="6">
        <f>Q4-R4</f>
        <v>7</v>
      </c>
    </row>
    <row r="5" spans="1:19" x14ac:dyDescent="0.2">
      <c r="A5" s="18" t="s">
        <v>15</v>
      </c>
      <c r="B5" s="19" t="s">
        <v>19</v>
      </c>
      <c r="C5" s="7">
        <f>(E5*3)+F5</f>
        <v>11</v>
      </c>
      <c r="D5" s="8">
        <f>E5+F5</f>
        <v>5</v>
      </c>
      <c r="E5" s="8">
        <v>3</v>
      </c>
      <c r="F5" s="8">
        <v>2</v>
      </c>
      <c r="G5" s="8">
        <f>SUM('Jogos (500;1000)'!D5,'Jogos (500;1000)'!I5,'Jogos (500;1000)'!N5,'Jogos (500;1000)'!S5,'Jogos (500;1000)'!D10)</f>
        <v>26</v>
      </c>
      <c r="H5" s="8">
        <f>SUM('Jogos (500;1000)'!C5,'Jogos (500;1000)'!H5,'Jogos (500;1000)'!M5,'Jogos (500;1000)'!R5,'Jogos (500;1000)'!C10)</f>
        <v>17</v>
      </c>
      <c r="I5" s="8">
        <f>G5-H5</f>
        <v>9</v>
      </c>
      <c r="K5" s="3" t="s">
        <v>15</v>
      </c>
      <c r="L5" s="4" t="s">
        <v>12</v>
      </c>
      <c r="M5" s="7">
        <f>(O5*3)+P5</f>
        <v>11</v>
      </c>
      <c r="N5" s="8">
        <f>O5+P5</f>
        <v>5</v>
      </c>
      <c r="O5" s="6">
        <v>3</v>
      </c>
      <c r="P5" s="6">
        <v>2</v>
      </c>
      <c r="Q5" s="8">
        <f>SUM('Jogos (500;1000)'!D49,'Jogos (500;1000)'!I49,'Jogos (500;1000)'!N49,'Jogos (500;1000)'!S49,'Jogos (500;1000)'!D54)</f>
        <v>28</v>
      </c>
      <c r="R5" s="8">
        <f>SUM('Jogos (500;1000)'!C49,'Jogos (500;1000)'!H49,'Jogos (500;1000)'!M49,'Jogos (500;1000)'!R49,'Jogos (500;1000)'!C54)</f>
        <v>22</v>
      </c>
      <c r="S5" s="9">
        <f>Q5-R5</f>
        <v>6</v>
      </c>
    </row>
    <row r="6" spans="1:19" x14ac:dyDescent="0.2">
      <c r="A6" s="18" t="s">
        <v>18</v>
      </c>
      <c r="B6" s="19" t="s">
        <v>22</v>
      </c>
      <c r="C6" s="7">
        <f>(E6*3)+F6+1</f>
        <v>10</v>
      </c>
      <c r="D6" s="8">
        <f>E6+F6</f>
        <v>5</v>
      </c>
      <c r="E6" s="8">
        <v>2</v>
      </c>
      <c r="F6" s="8">
        <v>3</v>
      </c>
      <c r="G6" s="8">
        <f>SUM('Jogos (500;1000)'!D3,'Jogos (500;1000)'!H4,'Jogos (500;1000)'!M4,'Jogos (500;1000)'!R5,'Jogos (500;1000)'!C8)</f>
        <v>16</v>
      </c>
      <c r="H6" s="8">
        <f>SUM('Jogos (500;1000)'!C3,'Jogos (500;1000)'!I4,'Jogos (500;1000)'!N4,'Jogos (500;1000)'!S5,'Jogos (500;1000)'!D8)</f>
        <v>22</v>
      </c>
      <c r="I6" s="8">
        <f>G6-H6</f>
        <v>-6</v>
      </c>
      <c r="K6" s="3" t="s">
        <v>18</v>
      </c>
      <c r="L6" s="4" t="s">
        <v>26</v>
      </c>
      <c r="M6" s="5">
        <f t="shared" ref="M6" si="0">(O6*3)+P6</f>
        <v>11</v>
      </c>
      <c r="N6" s="6">
        <f t="shared" ref="N6" si="1">O6+P6</f>
        <v>5</v>
      </c>
      <c r="O6" s="6">
        <v>3</v>
      </c>
      <c r="P6" s="6">
        <v>2</v>
      </c>
      <c r="Q6" s="6">
        <f>SUM('Jogos (500;1000)'!D47,'Jogos (500;1000)'!H48,'Jogos (500;1000)'!M48,'Jogos (500;1000)'!R49,'Jogos (500;1000)'!C52)</f>
        <v>23</v>
      </c>
      <c r="R6" s="6">
        <f>SUM('Jogos (500;1000)'!C47,'Jogos (500;1000)'!I48,'Jogos (500;1000)'!N48,'Jogos (500;1000)'!S49,'Jogos (500;1000)'!D52)</f>
        <v>20</v>
      </c>
      <c r="S6" s="6">
        <f t="shared" ref="S6" si="2">Q6-R6</f>
        <v>3</v>
      </c>
    </row>
    <row r="7" spans="1:19" x14ac:dyDescent="0.2">
      <c r="A7" s="22" t="s">
        <v>21</v>
      </c>
      <c r="B7" s="19" t="s">
        <v>14</v>
      </c>
      <c r="C7" s="7">
        <f>(E7*3)+F7</f>
        <v>7</v>
      </c>
      <c r="D7" s="8">
        <f>E7+F7</f>
        <v>5</v>
      </c>
      <c r="E7" s="8">
        <v>1</v>
      </c>
      <c r="F7" s="8">
        <v>4</v>
      </c>
      <c r="G7" s="8">
        <f>SUM('Jogos (500;1000)'!D4,'Jogos (500;1000)'!H5,'Jogos (500;1000)'!N4,'Jogos (500;1000)'!S3,'Jogos (500;1000)'!D9)</f>
        <v>17</v>
      </c>
      <c r="H7" s="8">
        <f>SUM('Jogos (500;1000)'!C4,'Jogos (500;1000)'!I5,'Jogos (500;1000)'!M4,'Jogos (500;1000)'!R3,'Jogos (500;1000)'!C9)</f>
        <v>25</v>
      </c>
      <c r="I7" s="8">
        <f>G7-H7</f>
        <v>-8</v>
      </c>
      <c r="K7" s="12" t="s">
        <v>21</v>
      </c>
      <c r="L7" s="4" t="s">
        <v>17</v>
      </c>
      <c r="M7" s="5">
        <f>(O7*3)+P7</f>
        <v>7</v>
      </c>
      <c r="N7" s="6">
        <f>O7+P7</f>
        <v>5</v>
      </c>
      <c r="O7" s="6">
        <v>1</v>
      </c>
      <c r="P7" s="6">
        <v>4</v>
      </c>
      <c r="Q7" s="6">
        <f>SUM('Jogos (500;1000)'!C48,'Jogos (500;1000)'!I47,'Jogos (500;1000)'!M49,'Jogos (500;1000)'!R48,'Jogos (500;1000)'!D52)</f>
        <v>21</v>
      </c>
      <c r="R7" s="6">
        <f>SUM('Jogos (500;1000)'!D48,'Jogos (500;1000)'!H47,'Jogos (500;1000)'!N49,'Jogos (500;1000)'!S48,'Jogos (500;1000)'!C52)</f>
        <v>30</v>
      </c>
      <c r="S7" s="6">
        <f>Q7-R7</f>
        <v>-9</v>
      </c>
    </row>
    <row r="8" spans="1:19" x14ac:dyDescent="0.2">
      <c r="A8" s="22" t="s">
        <v>24</v>
      </c>
      <c r="B8" s="19" t="s">
        <v>25</v>
      </c>
      <c r="C8" s="7">
        <f>(E8*3)+F8-5</f>
        <v>0</v>
      </c>
      <c r="D8" s="8">
        <f t="shared" ref="D8" si="3">E8+F8</f>
        <v>5</v>
      </c>
      <c r="E8" s="8">
        <v>0</v>
      </c>
      <c r="F8" s="8">
        <v>5</v>
      </c>
      <c r="G8" s="8">
        <f>SUM('Jogos (500;1000)'!C4,'Jogos (500;1000)'!I3,'Jogos (500;1000)'!M5,'Jogos (500;1000)'!R4,'Jogos (500;1000)'!D8)</f>
        <v>1</v>
      </c>
      <c r="H8" s="8">
        <f>SUM('Jogos (500;1000)'!D4,'Jogos (500;1000)'!H3,'Jogos (500;1000)'!N5,'Jogos (500;1000)'!S4,'Jogos (500;1000)'!C8)</f>
        <v>30</v>
      </c>
      <c r="I8" s="8">
        <f t="shared" ref="I8" si="4">G8-H8</f>
        <v>-29</v>
      </c>
      <c r="K8" s="22" t="s">
        <v>24</v>
      </c>
      <c r="L8" s="4" t="s">
        <v>20</v>
      </c>
      <c r="M8" s="5">
        <f>(O8*3)+P8</f>
        <v>5</v>
      </c>
      <c r="N8" s="6">
        <f>O8+P8</f>
        <v>5</v>
      </c>
      <c r="O8" s="6">
        <v>0</v>
      </c>
      <c r="P8" s="6">
        <v>5</v>
      </c>
      <c r="Q8" s="6">
        <f>SUM('Jogos (500;1000)'!D48,'Jogos (500;1000)'!H49,'Jogos (500;1000)'!N48,'Jogos (500;1000)'!S47,'Jogos (500;1000)'!D53)</f>
        <v>11</v>
      </c>
      <c r="R8" s="6">
        <f>SUM('Jogos (500;1000)'!C48,'Jogos (500;1000)'!I49,'Jogos (500;1000)'!M48,'Jogos (500;1000)'!R47,'Jogos (500;1000)'!C53)</f>
        <v>30</v>
      </c>
      <c r="S8" s="6">
        <f>Q8-R8</f>
        <v>-19</v>
      </c>
    </row>
    <row r="10" spans="1:19" x14ac:dyDescent="0.2">
      <c r="A10" s="25" t="s">
        <v>27</v>
      </c>
      <c r="B10" s="25"/>
      <c r="C10" s="25"/>
      <c r="D10" s="25"/>
      <c r="E10" s="25"/>
      <c r="F10" s="25"/>
      <c r="G10" s="25"/>
      <c r="H10" s="25"/>
      <c r="I10" s="25"/>
      <c r="K10" s="25" t="s">
        <v>28</v>
      </c>
      <c r="L10" s="25"/>
      <c r="M10" s="25"/>
      <c r="N10" s="25"/>
      <c r="O10" s="25"/>
      <c r="P10" s="25"/>
      <c r="Q10" s="25"/>
      <c r="R10" s="25"/>
      <c r="S10" s="25"/>
    </row>
    <row r="11" spans="1:19" x14ac:dyDescent="0.2">
      <c r="A11" s="1" t="s">
        <v>2</v>
      </c>
      <c r="B11" s="2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K11" s="1" t="s">
        <v>2</v>
      </c>
      <c r="L11" s="2" t="s">
        <v>3</v>
      </c>
      <c r="M11" s="1" t="s">
        <v>4</v>
      </c>
      <c r="N11" s="1" t="s">
        <v>5</v>
      </c>
      <c r="O11" s="1" t="s">
        <v>6</v>
      </c>
      <c r="P11" s="1" t="s">
        <v>7</v>
      </c>
      <c r="Q11" s="1" t="s">
        <v>8</v>
      </c>
      <c r="R11" s="1" t="s">
        <v>9</v>
      </c>
      <c r="S11" s="1" t="s">
        <v>10</v>
      </c>
    </row>
    <row r="12" spans="1:19" x14ac:dyDescent="0.2">
      <c r="A12" s="3" t="s">
        <v>11</v>
      </c>
      <c r="B12" s="4" t="s">
        <v>30</v>
      </c>
      <c r="C12" s="10">
        <f>(E12*3)+F12</f>
        <v>15</v>
      </c>
      <c r="D12" s="11">
        <f>E12+F12</f>
        <v>5</v>
      </c>
      <c r="E12" s="6">
        <v>5</v>
      </c>
      <c r="F12" s="6">
        <v>0</v>
      </c>
      <c r="G12" s="11">
        <f>SUM('Jogos (500;1000)'!C16,'Jogos (500;1000)'!I15,'Jogos (500;1000)'!N14,'Jogos (500;1000)'!S15,'Jogos (500;1000)'!C20)</f>
        <v>30</v>
      </c>
      <c r="H12" s="11">
        <f>SUM('Jogos (500;1000)'!D16,'Jogos (500;1000)'!H15,'Jogos (500;1000)'!M14,'Jogos (500;1000)'!R15,'Jogos (500;1000)'!D20)</f>
        <v>11</v>
      </c>
      <c r="I12" s="11">
        <f>G12-H12</f>
        <v>19</v>
      </c>
      <c r="K12" s="3" t="s">
        <v>11</v>
      </c>
      <c r="L12" s="4" t="str">
        <f>'[1]Jogadores (3)'!A50</f>
        <v>Yasser</v>
      </c>
      <c r="M12" s="5">
        <f>(O12*3)+P12+1</f>
        <v>16</v>
      </c>
      <c r="N12" s="6">
        <f>O12+P12</f>
        <v>5</v>
      </c>
      <c r="O12" s="6">
        <v>5</v>
      </c>
      <c r="P12" s="6">
        <v>0</v>
      </c>
      <c r="Q12" s="6">
        <f>SUM('Jogos (500;1000)'!C58,'Jogos (500;1000)'!H58,'Jogos (500;1000)'!M58,'Jogos (500;1000)'!R58,'Jogos (500;1000)'!C65)</f>
        <v>31</v>
      </c>
      <c r="R12" s="6">
        <f>SUM('Jogos (500;1000)'!D58,'Jogos (500;1000)'!I58,'Jogos (500;1000)'!N58,'Jogos (500;1000)'!S58,'Jogos (500;1000)'!D65)</f>
        <v>14</v>
      </c>
      <c r="S12" s="6">
        <f>Q12-R12</f>
        <v>17</v>
      </c>
    </row>
    <row r="13" spans="1:19" x14ac:dyDescent="0.2">
      <c r="A13" s="3" t="s">
        <v>13</v>
      </c>
      <c r="B13" s="4" t="s">
        <v>29</v>
      </c>
      <c r="C13" s="5">
        <f>(E13*3)+F13</f>
        <v>13</v>
      </c>
      <c r="D13" s="6">
        <f>E13+F13</f>
        <v>5</v>
      </c>
      <c r="E13" s="6">
        <v>4</v>
      </c>
      <c r="F13" s="6">
        <v>1</v>
      </c>
      <c r="G13" s="6">
        <f>SUM('Jogos (500;1000)'!D14,'Jogos (500;1000)'!H15,'Jogos (500;1000)'!M15,'Jogos (500;1000)'!R16,'Jogos (500;1000)'!C19)</f>
        <v>27</v>
      </c>
      <c r="H13" s="6">
        <f>SUM('Jogos (500;1000)'!C14,'Jogos (500;1000)'!I15,'Jogos (500;1000)'!N15,'Jogos (500;1000)'!S16,'Jogos (500;1000)'!D19)</f>
        <v>11</v>
      </c>
      <c r="I13" s="6">
        <f>G13-H13</f>
        <v>16</v>
      </c>
      <c r="K13" s="3" t="s">
        <v>13</v>
      </c>
      <c r="L13" s="4" t="s">
        <v>31</v>
      </c>
      <c r="M13" s="5">
        <f>(O13*3)+P13</f>
        <v>11</v>
      </c>
      <c r="N13" s="6">
        <f>O13+P13</f>
        <v>5</v>
      </c>
      <c r="O13" s="6">
        <v>3</v>
      </c>
      <c r="P13" s="6">
        <v>2</v>
      </c>
      <c r="Q13" s="6">
        <f>SUM('Jogos (500;1000)'!C59,'Jogos (500;1000)'!I58,'Jogos (500;1000)'!M60,'Jogos (500;1000)'!R59,'Jogos (500;1000)'!D63)</f>
        <v>26</v>
      </c>
      <c r="R13" s="6">
        <f>SUM('Jogos (500;1000)'!D59,'Jogos (500;1000)'!H58,'Jogos (500;1000)'!N60,'Jogos (500;1000)'!S59,'Jogos (500;1000)'!C63)</f>
        <v>20</v>
      </c>
      <c r="S13" s="6">
        <f>Q13-R13</f>
        <v>6</v>
      </c>
    </row>
    <row r="14" spans="1:19" x14ac:dyDescent="0.2">
      <c r="A14" s="3" t="s">
        <v>15</v>
      </c>
      <c r="B14" s="4" t="s">
        <v>32</v>
      </c>
      <c r="C14" s="5">
        <f>(E14*3)+F14</f>
        <v>11</v>
      </c>
      <c r="D14" s="6">
        <f>E14+F14</f>
        <v>5</v>
      </c>
      <c r="E14" s="6">
        <v>3</v>
      </c>
      <c r="F14" s="6">
        <v>2</v>
      </c>
      <c r="G14" s="6">
        <f>SUM('Jogos (500;1000)'!C15,'Jogos (500;1000)'!I14,'Jogos (500;1000)'!M16,'Jogos (500;1000)'!R15,'Jogos (500;1000)'!D19)</f>
        <v>24</v>
      </c>
      <c r="H14" s="6">
        <f>SUM('Jogos (500;1000)'!D15,'Jogos (500;1000)'!N16,'Jogos (500;1000)'!S15,'Jogos (500;1000)'!C19)</f>
        <v>22</v>
      </c>
      <c r="I14" s="6">
        <f>G14-H14</f>
        <v>2</v>
      </c>
      <c r="K14" s="3" t="s">
        <v>15</v>
      </c>
      <c r="L14" s="4" t="s">
        <v>33</v>
      </c>
      <c r="M14" s="10">
        <f>(O14*3)+P14</f>
        <v>11</v>
      </c>
      <c r="N14" s="11">
        <f>O14+P14</f>
        <v>5</v>
      </c>
      <c r="O14" s="6">
        <v>3</v>
      </c>
      <c r="P14" s="6">
        <v>2</v>
      </c>
      <c r="Q14" s="8">
        <f>SUM('Jogos (500;1000)'!C60,'Jogos (500;1000)'!I59,'Jogos (500;1000)'!N58,'Jogos (500;1000)'!S59,'Jogos (500;1000)'!C64)</f>
        <v>26</v>
      </c>
      <c r="R14" s="8">
        <f>SUM('Jogos (500;1000)'!D60,'Jogos (500;1000)'!H59,'Jogos (500;1000)'!M58,'Jogos (500;1000)'!R59,'Jogos (500;1000)'!D64)</f>
        <v>20</v>
      </c>
      <c r="S14" s="13">
        <f>Q14-R14</f>
        <v>6</v>
      </c>
    </row>
    <row r="15" spans="1:19" x14ac:dyDescent="0.2">
      <c r="A15" s="3" t="s">
        <v>18</v>
      </c>
      <c r="B15" s="4" t="s">
        <v>34</v>
      </c>
      <c r="C15" s="5">
        <f>(E15*3)+F15</f>
        <v>9</v>
      </c>
      <c r="D15" s="6">
        <f>E15+F15</f>
        <v>5</v>
      </c>
      <c r="E15" s="6">
        <v>2</v>
      </c>
      <c r="F15" s="6">
        <v>3</v>
      </c>
      <c r="G15" s="6">
        <f>SUM('Jogos (500;1000)'!D15,'Jogos (500;1000)'!H16,'Jogos (500;1000)'!N15,'Jogos (500;1000)'!S14,'Jogos (500;1000)'!D20)</f>
        <v>22</v>
      </c>
      <c r="H15" s="6">
        <f>SUM('Jogos (500;1000)'!C15,'Jogos (500;1000)'!I16,'Jogos (500;1000)'!M15,'Jogos (500;1000)'!R14,'Jogos (500;1000)'!C20)</f>
        <v>20</v>
      </c>
      <c r="I15" s="6">
        <f>G15-H15</f>
        <v>2</v>
      </c>
      <c r="K15" s="3" t="s">
        <v>18</v>
      </c>
      <c r="L15" s="4" t="s">
        <v>35</v>
      </c>
      <c r="M15" s="7">
        <f>(O15*3)+P15+1</f>
        <v>10</v>
      </c>
      <c r="N15" s="8">
        <f>O15+P15</f>
        <v>5</v>
      </c>
      <c r="O15" s="6">
        <v>2</v>
      </c>
      <c r="P15" s="6">
        <v>3</v>
      </c>
      <c r="Q15" s="8">
        <f>SUM('Jogos (500;1000)'!D60,'Jogos (500;1000)'!I60,'Jogos (500;1000)'!N60,'Jogos (500;1000)'!S60,'Jogos (500;1000)'!D65)</f>
        <v>21</v>
      </c>
      <c r="R15" s="8">
        <f>SUM('Jogos (500;1000)'!C60,'Jogos (500;1000)'!H60,'Jogos (500;1000)'!M60,'Jogos (500;1000)'!R60,'Jogos (500;1000)'!C65)</f>
        <v>21</v>
      </c>
      <c r="S15" s="9">
        <f>Q15-R15</f>
        <v>0</v>
      </c>
    </row>
    <row r="16" spans="1:19" x14ac:dyDescent="0.2">
      <c r="A16" s="12" t="s">
        <v>21</v>
      </c>
      <c r="B16" s="4" t="s">
        <v>36</v>
      </c>
      <c r="C16" s="7">
        <f>(E16*3)+F16</f>
        <v>7</v>
      </c>
      <c r="D16" s="8">
        <f t="shared" ref="D16:D17" si="5">E16+F16</f>
        <v>5</v>
      </c>
      <c r="E16" s="6">
        <v>1</v>
      </c>
      <c r="F16" s="6">
        <v>4</v>
      </c>
      <c r="G16" s="8">
        <f>SUM('Jogos (500;1000)'!D16,'Jogos (500;1000)'!I16,'Jogos (500;1000)'!N16,'Jogos (500;1000)'!S16,'Jogos (500;1000)'!D21)</f>
        <v>15</v>
      </c>
      <c r="H16" s="8">
        <f>SUM('Jogos (500;1000)'!C16,'Jogos (500;1000)'!H16,'Jogos (500;1000)'!M16,'Jogos (500;1000)'!R16,'Jogos (500;1000)'!C21)</f>
        <v>24</v>
      </c>
      <c r="I16" s="8">
        <f t="shared" ref="I16:I17" si="6">G16-H16</f>
        <v>-9</v>
      </c>
      <c r="K16" s="12" t="s">
        <v>21</v>
      </c>
      <c r="L16" s="4" t="s">
        <v>37</v>
      </c>
      <c r="M16" s="5">
        <f>(O16*3)+P16</f>
        <v>7</v>
      </c>
      <c r="N16" s="6">
        <f>O16+P16</f>
        <v>5</v>
      </c>
      <c r="O16" s="6">
        <v>1</v>
      </c>
      <c r="P16" s="6">
        <v>4</v>
      </c>
      <c r="Q16" s="11">
        <f>SUM('Jogos (500;1000)'!D59,'Jogos (500;1000)'!H60,'Jogos (500;1000)'!N59,'Jogos (500;1000)'!S58,'Jogos (500;1000)'!D64)</f>
        <v>16</v>
      </c>
      <c r="R16" s="11">
        <f>SUM('Jogos (500;1000)'!C59,'Jogos (500;1000)'!I60,'Jogos (500;1000)'!M59,'Jogos (500;1000)'!R58,'Jogos (500;1000)'!C64)</f>
        <v>28</v>
      </c>
      <c r="S16" s="6">
        <f>Q16-R16</f>
        <v>-12</v>
      </c>
    </row>
    <row r="17" spans="1:19" x14ac:dyDescent="0.2">
      <c r="A17" s="22" t="s">
        <v>24</v>
      </c>
      <c r="B17" s="4" t="str">
        <f>'[1]Jogadores (3)'!A4</f>
        <v>Aguiar</v>
      </c>
      <c r="C17" s="5">
        <f>(E17*3)+F17-10</f>
        <v>-5</v>
      </c>
      <c r="D17" s="6">
        <f t="shared" si="5"/>
        <v>5</v>
      </c>
      <c r="E17" s="6">
        <v>0</v>
      </c>
      <c r="F17" s="6">
        <v>5</v>
      </c>
      <c r="G17" s="6">
        <f>SUM('Jogos (500;1000)'!C14,'Jogos (500;1000)'!H14,'Jogos (500;1000)'!M14,'Jogos (500;1000)'!R14,'Jogos (500;1000)'!C21)</f>
        <v>0</v>
      </c>
      <c r="H17" s="6">
        <f>SUM('Jogos (500;1000)'!D14,'Jogos (500;1000)'!I14,'Jogos (500;1000)'!N14,'Jogos (500;1000)'!S14,'Jogos (500;1000)'!D21)</f>
        <v>30</v>
      </c>
      <c r="I17" s="6">
        <f t="shared" si="6"/>
        <v>-30</v>
      </c>
      <c r="K17" s="22" t="s">
        <v>24</v>
      </c>
      <c r="L17" s="4" t="s">
        <v>38</v>
      </c>
      <c r="M17" s="5">
        <f>(O17*3)+P17-2</f>
        <v>5</v>
      </c>
      <c r="N17" s="6">
        <f t="shared" ref="N17" si="7">O17+P17</f>
        <v>5</v>
      </c>
      <c r="O17" s="6">
        <v>1</v>
      </c>
      <c r="P17" s="6">
        <v>4</v>
      </c>
      <c r="Q17" s="6">
        <f>SUM('Jogos (500;1000)'!D58,'Jogos (500;1000)'!H59,'Jogos (500;1000)'!M59,'Jogos (500;1000)'!R60,'Jogos (500;1000)'!C63)</f>
        <v>11</v>
      </c>
      <c r="R17" s="6">
        <f>SUM('Jogos (500;1000)'!C58,'Jogos (500;1000)'!I59,'Jogos (500;1000)'!N59,'Jogos (500;1000)'!S60,'Jogos (500;1000)'!D63)</f>
        <v>28</v>
      </c>
      <c r="S17" s="6">
        <f t="shared" ref="S17" si="8">Q17-R17</f>
        <v>-17</v>
      </c>
    </row>
    <row r="19" spans="1:19" x14ac:dyDescent="0.2">
      <c r="A19" s="25" t="s">
        <v>39</v>
      </c>
      <c r="B19" s="25"/>
      <c r="C19" s="25"/>
      <c r="D19" s="25"/>
      <c r="E19" s="25"/>
      <c r="F19" s="25"/>
      <c r="G19" s="25"/>
      <c r="H19" s="25"/>
      <c r="I19" s="25"/>
      <c r="K19" s="25" t="s">
        <v>40</v>
      </c>
      <c r="L19" s="25"/>
      <c r="M19" s="25"/>
      <c r="N19" s="25"/>
      <c r="O19" s="25"/>
      <c r="P19" s="25"/>
      <c r="Q19" s="25"/>
      <c r="R19" s="25"/>
      <c r="S19" s="25"/>
    </row>
    <row r="20" spans="1:19" x14ac:dyDescent="0.2">
      <c r="A20" s="1" t="s">
        <v>2</v>
      </c>
      <c r="B20" s="2" t="s">
        <v>3</v>
      </c>
      <c r="C20" s="1" t="s">
        <v>4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K20" s="1" t="s">
        <v>2</v>
      </c>
      <c r="L20" s="2" t="s">
        <v>3</v>
      </c>
      <c r="M20" s="1" t="s">
        <v>4</v>
      </c>
      <c r="N20" s="1" t="s">
        <v>5</v>
      </c>
      <c r="O20" s="1" t="s">
        <v>6</v>
      </c>
      <c r="P20" s="1" t="s">
        <v>7</v>
      </c>
      <c r="Q20" s="1" t="s">
        <v>8</v>
      </c>
      <c r="R20" s="1" t="s">
        <v>9</v>
      </c>
      <c r="S20" s="1" t="s">
        <v>10</v>
      </c>
    </row>
    <row r="21" spans="1:19" x14ac:dyDescent="0.2">
      <c r="A21" s="3" t="s">
        <v>11</v>
      </c>
      <c r="B21" s="4" t="s">
        <v>44</v>
      </c>
      <c r="C21" s="5">
        <f>(E21*3)+F21+1</f>
        <v>14</v>
      </c>
      <c r="D21" s="6">
        <f t="shared" ref="D21" si="9">E21+F21</f>
        <v>5</v>
      </c>
      <c r="E21" s="6">
        <v>4</v>
      </c>
      <c r="F21" s="6">
        <v>1</v>
      </c>
      <c r="G21" s="6">
        <f>SUM('Jogos (500;1000)'!D25,'Jogos (500;1000)'!H26,'Jogos (500;1000)'!M26,'Jogos (500;1000)'!R27,'Jogos (500;1000)'!C30)</f>
        <v>28</v>
      </c>
      <c r="H21" s="6">
        <f>SUM('Jogos (500;1000)'!C25,'Jogos (500;1000)'!I26,'Jogos (500;1000)'!N26,'Jogos (500;1000)'!S27,'Jogos (500;1000)'!D30)</f>
        <v>13</v>
      </c>
      <c r="I21" s="6">
        <f t="shared" ref="I21" si="10">G21-H21</f>
        <v>15</v>
      </c>
      <c r="K21" s="3" t="s">
        <v>11</v>
      </c>
      <c r="L21" s="4" t="str">
        <f>'[1]Jogadores (3)'!A17</f>
        <v>Everton</v>
      </c>
      <c r="M21" s="5">
        <f>(O21*3)+P21+1</f>
        <v>14</v>
      </c>
      <c r="N21" s="6">
        <f>O21+P21</f>
        <v>5</v>
      </c>
      <c r="O21" s="6">
        <v>4</v>
      </c>
      <c r="P21" s="6">
        <v>1</v>
      </c>
      <c r="Q21" s="6">
        <f>SUM('Jogos (500;1000)'!C69,'Jogos (500;1000)'!H69,'Jogos (500;1000)'!M69,'Jogos (500;1000)'!R69,'Jogos (500;1000)'!C76)</f>
        <v>29</v>
      </c>
      <c r="R21" s="6">
        <f>SUM('Jogos (500;1000)'!D69,'Jogos (500;1000)'!I69,'Jogos (500;1000)'!N69,'Jogos (500;1000)'!S69,'Jogos (500;1000)'!D76)</f>
        <v>18</v>
      </c>
      <c r="S21" s="6">
        <f>Q21-R21</f>
        <v>11</v>
      </c>
    </row>
    <row r="22" spans="1:19" x14ac:dyDescent="0.2">
      <c r="A22" s="3" t="s">
        <v>13</v>
      </c>
      <c r="B22" s="4" t="s">
        <v>41</v>
      </c>
      <c r="C22" s="7">
        <f>(E22*3)+F22</f>
        <v>13</v>
      </c>
      <c r="D22" s="8">
        <f>E22+F22</f>
        <v>5</v>
      </c>
      <c r="E22" s="6">
        <v>4</v>
      </c>
      <c r="F22" s="6">
        <v>1</v>
      </c>
      <c r="G22" s="8">
        <f>SUM('Jogos (500;1000)'!D27,'Jogos (500;1000)'!I27,'Jogos (500;1000)'!N27,'Jogos (500;1000)'!S27,'Jogos (500;1000)'!D32)</f>
        <v>28</v>
      </c>
      <c r="H22" s="8">
        <f>SUM('Jogos (500;1000)'!C27,'Jogos (500;1000)'!H27,'Jogos (500;1000)'!M27,'Jogos (500;1000)'!R27,'Jogos (500;1000)'!C32)</f>
        <v>13</v>
      </c>
      <c r="I22" s="8">
        <f>G22-H22</f>
        <v>15</v>
      </c>
      <c r="K22" s="3" t="s">
        <v>13</v>
      </c>
      <c r="L22" s="4" t="s">
        <v>48</v>
      </c>
      <c r="M22" s="5">
        <f>(O22*3)+P22</f>
        <v>13</v>
      </c>
      <c r="N22" s="6">
        <f>O22+P22</f>
        <v>5</v>
      </c>
      <c r="O22" s="6">
        <v>4</v>
      </c>
      <c r="P22" s="6">
        <v>1</v>
      </c>
      <c r="Q22" s="6">
        <f>SUM('Jogos (500;1000)'!D69,'Jogos (500;1000)'!H70,'Jogos (500;1000)'!M70,'Jogos (500;1000)'!R71,'Jogos (500;1000)'!C74)</f>
        <v>28</v>
      </c>
      <c r="R22" s="6">
        <f>SUM('Jogos (500;1000)'!C69,'Jogos (500;1000)'!I70,'Jogos (500;1000)'!N70,'Jogos (500;1000)'!S71,'Jogos (500;1000)'!D74)</f>
        <v>18</v>
      </c>
      <c r="S22" s="6">
        <f>Q22-R22</f>
        <v>10</v>
      </c>
    </row>
    <row r="23" spans="1:19" x14ac:dyDescent="0.2">
      <c r="A23" s="3" t="s">
        <v>15</v>
      </c>
      <c r="B23" s="4" t="s">
        <v>43</v>
      </c>
      <c r="C23" s="5">
        <f>(E23*3)+F23</f>
        <v>13</v>
      </c>
      <c r="D23" s="6">
        <f>E23+F23</f>
        <v>5</v>
      </c>
      <c r="E23" s="6">
        <v>4</v>
      </c>
      <c r="F23" s="6">
        <v>1</v>
      </c>
      <c r="G23" s="6">
        <f>SUM('Jogos (500;1000)'!D26,'Jogos (500;1000)'!H27,'Jogos (500;1000)'!N26,'Jogos (500;1000)'!S25,'Jogos (500;1000)'!D31)</f>
        <v>30</v>
      </c>
      <c r="H23" s="6">
        <f>SUM('Jogos (500;1000)'!C26,'Jogos (500;1000)'!I27,'Jogos (500;1000)'!M26,'Jogos (500;1000)'!R25,'Jogos (500;1000)'!C31)</f>
        <v>19</v>
      </c>
      <c r="I23" s="6">
        <f>G23-H23</f>
        <v>11</v>
      </c>
      <c r="K23" s="3" t="s">
        <v>15</v>
      </c>
      <c r="L23" s="4" t="s">
        <v>45</v>
      </c>
      <c r="M23" s="10">
        <f>(O23*3)+P23</f>
        <v>13</v>
      </c>
      <c r="N23" s="11">
        <f>O23+P23</f>
        <v>5</v>
      </c>
      <c r="O23" s="6">
        <v>4</v>
      </c>
      <c r="P23" s="6">
        <v>1</v>
      </c>
      <c r="Q23" s="8">
        <f>SUM('Jogos (500;1000)'!C71,'Jogos (500;1000)'!I70,'Jogos (500;1000)'!N69,'Jogos (500;1000)'!S70,'Jogos (500;1000)'!C75)</f>
        <v>27</v>
      </c>
      <c r="R23" s="8">
        <f>SUM('Jogos (500;1000)'!D71,'Jogos (500;1000)'!H70,'Jogos (500;1000)'!M69,'Jogos (500;1000)'!R70,'Jogos (500;1000)'!D75)</f>
        <v>17</v>
      </c>
      <c r="S23" s="13">
        <f>Q23-R23</f>
        <v>10</v>
      </c>
    </row>
    <row r="24" spans="1:19" x14ac:dyDescent="0.2">
      <c r="A24" s="3" t="s">
        <v>18</v>
      </c>
      <c r="B24" s="4" t="str">
        <f>'[1]Jogadores (3)'!A9</f>
        <v>Carlos</v>
      </c>
      <c r="C24" s="5">
        <f>(E24*3)+F24-2</f>
        <v>7</v>
      </c>
      <c r="D24" s="6">
        <f>E24+F24</f>
        <v>5</v>
      </c>
      <c r="E24" s="6">
        <v>2</v>
      </c>
      <c r="F24" s="6">
        <v>3</v>
      </c>
      <c r="G24" s="6">
        <f>SUM('Jogos (500;1000)'!C25,'Jogos (500;1000)'!H25,'Jogos (500;1000)'!M25,'Jogos (500;1000)'!R25,'Jogos (500;1000)'!C32)</f>
        <v>19</v>
      </c>
      <c r="H24" s="6">
        <f>SUM('Jogos (500;1000)'!D25,'Jogos (500;1000)'!I25,'Jogos (500;1000)'!N25,'Jogos (500;1000)'!S25,'Jogos (500;1000)'!D32)</f>
        <v>20</v>
      </c>
      <c r="I24" s="6">
        <f>G24-H24</f>
        <v>-1</v>
      </c>
      <c r="K24" s="3" t="s">
        <v>18</v>
      </c>
      <c r="L24" s="4" t="s">
        <v>42</v>
      </c>
      <c r="M24" s="5">
        <f t="shared" ref="M24" si="11">(O24*3)+P24</f>
        <v>9</v>
      </c>
      <c r="N24" s="6">
        <f t="shared" ref="N24" si="12">O24+P24</f>
        <v>5</v>
      </c>
      <c r="O24" s="6">
        <v>2</v>
      </c>
      <c r="P24" s="6">
        <v>3</v>
      </c>
      <c r="Q24" s="6">
        <f>SUM('Jogos (500;1000)'!C70,'Jogos (500;1000)'!I69,'Jogos (500;1000)'!M71,'Jogos (500;1000)'!R70,'Jogos (500;1000)'!D74)</f>
        <v>25</v>
      </c>
      <c r="R24" s="6">
        <f>SUM('Jogos (500;1000)'!D70,'Jogos (500;1000)'!H69,'Jogos (500;1000)'!N71,'Jogos (500;1000)'!S70,'Jogos (500;1000)'!C74)</f>
        <v>24</v>
      </c>
      <c r="S24" s="6">
        <f t="shared" ref="S24" si="13">Q24-R24</f>
        <v>1</v>
      </c>
    </row>
    <row r="25" spans="1:19" x14ac:dyDescent="0.2">
      <c r="A25" s="12" t="s">
        <v>21</v>
      </c>
      <c r="B25" s="14" t="s">
        <v>49</v>
      </c>
      <c r="C25" s="15">
        <f>(E25*3)+F25-1</f>
        <v>6</v>
      </c>
      <c r="D25" s="16">
        <f>E25+F25</f>
        <v>5</v>
      </c>
      <c r="E25" s="16">
        <v>1</v>
      </c>
      <c r="F25" s="16">
        <v>4</v>
      </c>
      <c r="G25" s="16">
        <f>SUM('Jogos (500;1000)'!C27,'Jogos (500;1000)'!I26,'Jogos (500;1000)'!N25,'Jogos (500;1000)'!S26,'Jogos (500;1000)'!C31)</f>
        <v>10</v>
      </c>
      <c r="H25" s="16">
        <f>SUM('Jogos (500;1000)'!D27,'Jogos (500;1000)'!H26,'Jogos (500;1000)'!M25,'Jogos (500;1000)'!R26,'Jogos (500;1000)'!D31)</f>
        <v>24</v>
      </c>
      <c r="I25" s="16">
        <f>G25-H25</f>
        <v>-14</v>
      </c>
      <c r="K25" s="12" t="s">
        <v>21</v>
      </c>
      <c r="L25" s="4" t="s">
        <v>47</v>
      </c>
      <c r="M25" s="7">
        <f>(O25*3)+P25</f>
        <v>7</v>
      </c>
      <c r="N25" s="8">
        <f>O25+P25</f>
        <v>5</v>
      </c>
      <c r="O25" s="6">
        <v>1</v>
      </c>
      <c r="P25" s="6">
        <v>4</v>
      </c>
      <c r="Q25" s="8">
        <f>SUM('Jogos (500;1000)'!D71,'Jogos (500;1000)'!I71,'Jogos (500;1000)'!N71,'Jogos (500;1000)'!S71,'Jogos (500;1000)'!D76)</f>
        <v>19</v>
      </c>
      <c r="R25" s="8">
        <f>SUM('Jogos (500;1000)'!C71,'Jogos (500;1000)'!H71,'Jogos (500;1000)'!M71,'Jogos (500;1000)'!R71,'Jogos (500;1000)'!C76)</f>
        <v>27</v>
      </c>
      <c r="S25" s="9">
        <f>Q25-R25</f>
        <v>-8</v>
      </c>
    </row>
    <row r="26" spans="1:19" x14ac:dyDescent="0.2">
      <c r="A26" s="22" t="s">
        <v>24</v>
      </c>
      <c r="B26" s="4" t="s">
        <v>46</v>
      </c>
      <c r="C26" s="5">
        <f>(E26*3)+F26-8</f>
        <v>-3</v>
      </c>
      <c r="D26" s="6">
        <f>E26+F26</f>
        <v>5</v>
      </c>
      <c r="E26" s="6">
        <v>0</v>
      </c>
      <c r="F26" s="6">
        <v>5</v>
      </c>
      <c r="G26" s="6">
        <f>SUM('Jogos (500;1000)'!C26,'Jogos (500;1000)'!I25,'Jogos (500;1000)'!M27,'Jogos (500;1000)'!R26,'Jogos (500;1000)'!D30)</f>
        <v>4</v>
      </c>
      <c r="H26" s="6">
        <f>SUM('Jogos (500;1000)'!D26,'Jogos (500;1000)'!H25,'Jogos (500;1000)'!N27,'Jogos (500;1000)'!S26,'Jogos (500;1000)'!C30)</f>
        <v>30</v>
      </c>
      <c r="I26" s="6">
        <f>G26-H26</f>
        <v>-26</v>
      </c>
      <c r="K26" s="22" t="s">
        <v>24</v>
      </c>
      <c r="L26" s="4" t="s">
        <v>50</v>
      </c>
      <c r="M26" s="5">
        <f>(O26*3)+P26-3</f>
        <v>2</v>
      </c>
      <c r="N26" s="6">
        <f>O26+P26</f>
        <v>5</v>
      </c>
      <c r="O26" s="6">
        <v>0</v>
      </c>
      <c r="P26" s="6">
        <v>5</v>
      </c>
      <c r="Q26" s="16">
        <f>SUM('Jogos (500;1000)'!D70,'Jogos (500;1000)'!H71,'Jogos (500;1000)'!N70,'Jogos (500;1000)'!S69,'Jogos (500;1000)'!D75)</f>
        <v>6</v>
      </c>
      <c r="R26" s="16">
        <f>SUM('Jogos (500;1000)'!C70,'Jogos (500;1000)'!I71,'Jogos (500;1000)'!M70,'Jogos (500;1000)'!R69,'Jogos (500;1000)'!C75)</f>
        <v>30</v>
      </c>
      <c r="S26" s="6">
        <f>Q26-R26</f>
        <v>-24</v>
      </c>
    </row>
    <row r="28" spans="1:19" x14ac:dyDescent="0.2">
      <c r="A28" s="25" t="s">
        <v>51</v>
      </c>
      <c r="B28" s="25"/>
      <c r="C28" s="25"/>
      <c r="D28" s="25"/>
      <c r="E28" s="25"/>
      <c r="F28" s="25"/>
      <c r="G28" s="25"/>
      <c r="H28" s="25"/>
      <c r="I28" s="25"/>
      <c r="K28" s="26" t="s">
        <v>52</v>
      </c>
      <c r="L28" s="26"/>
      <c r="M28" s="26"/>
      <c r="N28" s="26"/>
      <c r="O28" s="26"/>
      <c r="P28" s="26"/>
      <c r="Q28" s="26"/>
      <c r="R28" s="26"/>
      <c r="S28" s="26"/>
    </row>
    <row r="29" spans="1:19" x14ac:dyDescent="0.2">
      <c r="A29" s="1" t="s">
        <v>2</v>
      </c>
      <c r="B29" s="2" t="s">
        <v>3</v>
      </c>
      <c r="C29" s="1" t="s">
        <v>4</v>
      </c>
      <c r="D29" s="1" t="s">
        <v>5</v>
      </c>
      <c r="E29" s="1" t="s">
        <v>6</v>
      </c>
      <c r="F29" s="1" t="s">
        <v>7</v>
      </c>
      <c r="G29" s="1" t="s">
        <v>8</v>
      </c>
      <c r="H29" s="1" t="s">
        <v>9</v>
      </c>
      <c r="I29" s="1" t="s">
        <v>10</v>
      </c>
      <c r="K29" s="22" t="s">
        <v>2</v>
      </c>
      <c r="L29" s="17" t="s">
        <v>3</v>
      </c>
      <c r="M29" s="22" t="s">
        <v>4</v>
      </c>
      <c r="N29" s="22" t="s">
        <v>5</v>
      </c>
      <c r="O29" s="22" t="s">
        <v>6</v>
      </c>
      <c r="P29" s="22" t="s">
        <v>7</v>
      </c>
      <c r="Q29" s="22" t="s">
        <v>8</v>
      </c>
      <c r="R29" s="22" t="s">
        <v>9</v>
      </c>
      <c r="S29" s="22" t="s">
        <v>10</v>
      </c>
    </row>
    <row r="30" spans="1:19" x14ac:dyDescent="0.2">
      <c r="A30" s="3" t="s">
        <v>11</v>
      </c>
      <c r="B30" s="4" t="s">
        <v>55</v>
      </c>
      <c r="C30" s="5">
        <f>(E30*3)+F30</f>
        <v>13</v>
      </c>
      <c r="D30" s="6">
        <f>E30+F30</f>
        <v>5</v>
      </c>
      <c r="E30" s="6">
        <v>4</v>
      </c>
      <c r="F30" s="6">
        <v>1</v>
      </c>
      <c r="G30" s="6">
        <f>SUM('Jogos (500;1000)'!D37,'Jogos (500;1000)'!H38,'Jogos (500;1000)'!N37,'Jogos (500;1000)'!S36,'Jogos (500;1000)'!D42)</f>
        <v>30</v>
      </c>
      <c r="H30" s="6">
        <f>SUM('Jogos (500;1000)'!C37,'Jogos (500;1000)'!I38,'Jogos (500;1000)'!M37,'Jogos (500;1000)'!R36,'Jogos (500;1000)'!C42)</f>
        <v>23</v>
      </c>
      <c r="I30" s="6">
        <f>G30-H30</f>
        <v>7</v>
      </c>
      <c r="K30" s="18" t="s">
        <v>11</v>
      </c>
      <c r="L30" s="19" t="s">
        <v>56</v>
      </c>
      <c r="M30" s="7">
        <f>(O30*3)+P30</f>
        <v>15</v>
      </c>
      <c r="N30" s="8">
        <f>O30+P30</f>
        <v>5</v>
      </c>
      <c r="O30" s="8">
        <v>5</v>
      </c>
      <c r="P30" s="8">
        <v>0</v>
      </c>
      <c r="Q30" s="8">
        <f>SUM('Jogos (500;1000)'!C82,'Jogos (500;1000)'!I81,'Jogos (500;1000)'!N80,'Jogos (500;1000)'!S81,'Jogos (500;1000)'!C86)</f>
        <v>30</v>
      </c>
      <c r="R30" s="8">
        <f>SUM('Jogos (500;1000)'!D82,'Jogos (500;1000)'!H81,'Jogos (500;1000)'!M80,'Jogos (500;1000)'!R81,'Jogos (500;1000)'!D86)</f>
        <v>13</v>
      </c>
      <c r="S30" s="8">
        <f>Q30-R30</f>
        <v>17</v>
      </c>
    </row>
    <row r="31" spans="1:19" x14ac:dyDescent="0.2">
      <c r="A31" s="3" t="s">
        <v>13</v>
      </c>
      <c r="B31" s="4" t="str">
        <f>'[1]Jogadores (3)'!A46</f>
        <v>Tales</v>
      </c>
      <c r="C31" s="5">
        <f>(E31*3)+F31</f>
        <v>13</v>
      </c>
      <c r="D31" s="6">
        <f>E31+F31</f>
        <v>5</v>
      </c>
      <c r="E31" s="6">
        <v>4</v>
      </c>
      <c r="F31" s="6">
        <v>1</v>
      </c>
      <c r="G31" s="6">
        <f>SUM('Jogos (500;1000)'!C36,'Jogos (500;1000)'!H36,'Jogos (500;1000)'!M36,'Jogos (500;1000)'!R36,'Jogos (500;1000)'!C43)</f>
        <v>31</v>
      </c>
      <c r="H31" s="6">
        <f>SUM('Jogos (500;1000)'!D36,'Jogos (500;1000)'!I36,'Jogos (500;1000)'!N36,'Jogos (500;1000)'!S36,'Jogos (500;1000)'!D43)</f>
        <v>25</v>
      </c>
      <c r="I31" s="6">
        <f>G31-H31</f>
        <v>6</v>
      </c>
      <c r="K31" s="18" t="s">
        <v>13</v>
      </c>
      <c r="L31" s="19" t="s">
        <v>54</v>
      </c>
      <c r="M31" s="7">
        <f>(O31*3)+P31+1</f>
        <v>14</v>
      </c>
      <c r="N31" s="8">
        <f>O31+P31</f>
        <v>5</v>
      </c>
      <c r="O31" s="8">
        <v>4</v>
      </c>
      <c r="P31" s="8">
        <v>1</v>
      </c>
      <c r="Q31" s="8">
        <f>SUM('Jogos (500;1000)'!D81,'Jogos (500;1000)'!H82,'Jogos (500;1000)'!N81,'Jogos (500;1000)'!S80,'Jogos (500;1000)'!D86)</f>
        <v>25</v>
      </c>
      <c r="R31" s="8">
        <f>SUM('Jogos (500;1000)'!C81,'Jogos (500;1000)'!I82,'Jogos (500;1000)'!M81,'Jogos (500;1000)'!R80,'Jogos (500;1000)'!C86)</f>
        <v>13</v>
      </c>
      <c r="S31" s="8">
        <f>Q31-R31</f>
        <v>12</v>
      </c>
    </row>
    <row r="32" spans="1:19" x14ac:dyDescent="0.2">
      <c r="A32" s="3" t="s">
        <v>15</v>
      </c>
      <c r="B32" s="4" t="s">
        <v>59</v>
      </c>
      <c r="C32" s="5">
        <f>(E32*3)+F32</f>
        <v>11</v>
      </c>
      <c r="D32" s="6">
        <f>E32+F32</f>
        <v>5</v>
      </c>
      <c r="E32" s="6">
        <v>3</v>
      </c>
      <c r="F32" s="6">
        <v>2</v>
      </c>
      <c r="G32" s="6">
        <f>SUM('Jogos (500;1000)'!C37,'Jogos (500;1000)'!I36,'Jogos (500;1000)'!M38,'Jogos (500;1000)'!R37,'Jogos (500;1000)'!D41)</f>
        <v>26</v>
      </c>
      <c r="H32" s="6">
        <f>SUM('Jogos (500;1000)'!D37,'Jogos (500;1000)'!H36,'Jogos (500;1000)'!N38,'Jogos (500;1000)'!S37,'Jogos (500;1000)'!C41)</f>
        <v>17</v>
      </c>
      <c r="I32" s="6">
        <f>G32-H32</f>
        <v>9</v>
      </c>
      <c r="K32" s="18" t="s">
        <v>15</v>
      </c>
      <c r="L32" s="19" t="str">
        <f>'[1]Jogadores (3)'!A8</f>
        <v>Bruno K.</v>
      </c>
      <c r="M32" s="7">
        <f>(O32*3)+P32-1</f>
        <v>10</v>
      </c>
      <c r="N32" s="8">
        <f>O32+P32</f>
        <v>5</v>
      </c>
      <c r="O32" s="8">
        <v>3</v>
      </c>
      <c r="P32" s="8">
        <v>2</v>
      </c>
      <c r="Q32" s="8">
        <f>SUM('Jogos (500;1000)'!C80,'Jogos (500;1000)'!H80,'Jogos (500;1000)'!M80,'Jogos (500;1000)'!R80,'Jogos (500;1000)'!C87)</f>
        <v>23</v>
      </c>
      <c r="R32" s="8">
        <f>SUM('Jogos (500;1000)'!D80,'Jogos (500;1000)'!I80,'Jogos (500;1000)'!N80,'Jogos (500;1000)'!S80,'Jogos (500;1000)'!D87)</f>
        <v>25</v>
      </c>
      <c r="S32" s="8">
        <f>Q32-R32</f>
        <v>-2</v>
      </c>
    </row>
    <row r="33" spans="1:19" x14ac:dyDescent="0.2">
      <c r="A33" s="3" t="s">
        <v>18</v>
      </c>
      <c r="B33" s="4" t="s">
        <v>53</v>
      </c>
      <c r="C33" s="10">
        <f>(E33*3)+F33</f>
        <v>9</v>
      </c>
      <c r="D33" s="11">
        <f>E33+F33</f>
        <v>5</v>
      </c>
      <c r="E33" s="6">
        <v>2</v>
      </c>
      <c r="F33" s="6">
        <v>3</v>
      </c>
      <c r="G33" s="11">
        <f>SUM('Jogos (500;1000)'!C38,'Jogos (500;1000)'!I37,'Jogos (500;1000)'!N36,'Jogos (500;1000)'!S37,'Jogos (500;1000)'!C42)</f>
        <v>24</v>
      </c>
      <c r="H33" s="11">
        <f>SUM('Jogos (500;1000)'!D38,'Jogos (500;1000)'!H37,'Jogos (500;1000)'!M36,'Jogos (500;1000)'!R37,'Jogos (500;1000)'!D42)</f>
        <v>24</v>
      </c>
      <c r="I33" s="11">
        <f>G33-H33</f>
        <v>0</v>
      </c>
      <c r="K33" s="18" t="s">
        <v>18</v>
      </c>
      <c r="L33" s="19" t="s">
        <v>58</v>
      </c>
      <c r="M33" s="7">
        <f>(O33*3)+P33</f>
        <v>9</v>
      </c>
      <c r="N33" s="8">
        <f>O33+P33</f>
        <v>5</v>
      </c>
      <c r="O33" s="8">
        <v>2</v>
      </c>
      <c r="P33" s="8">
        <v>3</v>
      </c>
      <c r="Q33" s="8">
        <f>SUM('Jogos (500;1000)'!D80,'Jogos (500;1000)'!H81,'Jogos (500;1000)'!M81,'Jogos (500;1000)'!R82,'Jogos (500;1000)'!C85)</f>
        <v>24</v>
      </c>
      <c r="R33" s="8">
        <f>SUM('Jogos (500;1000)'!C80,'Jogos (500;1000)'!I81,'Jogos (500;1000)'!N81,'Jogos (500;1000)'!S82,'Jogos (500;1000)'!D85)</f>
        <v>22</v>
      </c>
      <c r="S33" s="8">
        <f>Q33-R33</f>
        <v>2</v>
      </c>
    </row>
    <row r="34" spans="1:19" x14ac:dyDescent="0.2">
      <c r="A34" s="12" t="s">
        <v>21</v>
      </c>
      <c r="B34" s="4" t="s">
        <v>61</v>
      </c>
      <c r="C34" s="7">
        <f t="shared" ref="C34" si="14">(E34*3)+F34</f>
        <v>9</v>
      </c>
      <c r="D34" s="8">
        <f t="shared" ref="D34" si="15">E34+F34</f>
        <v>5</v>
      </c>
      <c r="E34" s="6">
        <v>2</v>
      </c>
      <c r="F34" s="6">
        <v>3</v>
      </c>
      <c r="G34" s="8">
        <f>SUM('Jogos (500;1000)'!D38,'Jogos (500;1000)'!I38,'Jogos (500;1000)'!N38,'Jogos (500;1000)'!S38,'Jogos (500;1000)'!D43)</f>
        <v>20</v>
      </c>
      <c r="H34" s="8">
        <f>SUM('Jogos (500;1000)'!C38,'Jogos (500;1000)'!H38,'Jogos (500;1000)'!M38,'Jogos (500;1000)'!R38,'Jogos (500;1000)'!C43)</f>
        <v>28</v>
      </c>
      <c r="I34" s="9">
        <f t="shared" ref="I34" si="16">G34-H34</f>
        <v>-8</v>
      </c>
      <c r="K34" s="22" t="s">
        <v>21</v>
      </c>
      <c r="L34" s="19" t="s">
        <v>60</v>
      </c>
      <c r="M34" s="7">
        <f>(O34*3)+P34+1</f>
        <v>8</v>
      </c>
      <c r="N34" s="8">
        <f>O34+P34</f>
        <v>5</v>
      </c>
      <c r="O34" s="8">
        <v>1</v>
      </c>
      <c r="P34" s="8">
        <v>4</v>
      </c>
      <c r="Q34" s="8">
        <f>SUM('Jogos (500;1000)'!D82,'Jogos (500;1000)'!I82,'Jogos (500;1000)'!N82,'Jogos (500;1000)'!S82,'Jogos (500;1000)'!D87)</f>
        <v>19</v>
      </c>
      <c r="R34" s="8">
        <f>SUM('Jogos (500;1000)'!C82,'Jogos (500;1000)'!H82,'Jogos (500;1000)'!M82,'Jogos (500;1000)'!R82,'Jogos (500;1000)'!C87)</f>
        <v>25</v>
      </c>
      <c r="S34" s="8">
        <f>Q34-R34</f>
        <v>-6</v>
      </c>
    </row>
    <row r="35" spans="1:19" x14ac:dyDescent="0.2">
      <c r="A35" s="22" t="s">
        <v>24</v>
      </c>
      <c r="B35" s="4" t="s">
        <v>57</v>
      </c>
      <c r="C35" s="5">
        <f>(E35*3)+F35</f>
        <v>5</v>
      </c>
      <c r="D35" s="6">
        <f>E35+F35</f>
        <v>5</v>
      </c>
      <c r="E35" s="6">
        <v>0</v>
      </c>
      <c r="F35" s="6">
        <v>5</v>
      </c>
      <c r="G35" s="6">
        <f>SUM('Jogos (500;1000)'!D36,'Jogos (500;1000)'!H37,'Jogos (500;1000)'!M37,'Jogos (500;1000)'!R38,'Jogos (500;1000)'!C41)</f>
        <v>18</v>
      </c>
      <c r="H35" s="6">
        <f>SUM('Jogos (500;1000)'!C36,'Jogos (500;1000)'!I37,'Jogos (500;1000)'!N37,'Jogos (500;1000)'!S38,'Jogos (500;1000)'!D41)</f>
        <v>32</v>
      </c>
      <c r="I35" s="6">
        <f>G35-H35</f>
        <v>-14</v>
      </c>
      <c r="K35" s="22" t="s">
        <v>24</v>
      </c>
      <c r="L35" s="19" t="s">
        <v>62</v>
      </c>
      <c r="M35" s="7">
        <f>(O35*3)+P35-1</f>
        <v>4</v>
      </c>
      <c r="N35" s="8">
        <f t="shared" ref="N35" si="17">O35+P35</f>
        <v>5</v>
      </c>
      <c r="O35" s="8">
        <v>0</v>
      </c>
      <c r="P35" s="8">
        <v>5</v>
      </c>
      <c r="Q35" s="8">
        <f>SUM('Jogos (500;1000)'!C81,'Jogos (500;1000)'!I80,'Jogos (500;1000)'!M82,'Jogos (500;1000)'!R81,'Jogos (500;1000)'!D85)</f>
        <v>7</v>
      </c>
      <c r="R35" s="8">
        <f>SUM('Jogos (500;1000)'!D81,'Jogos (500;1000)'!H80,'Jogos (500;1000)'!N82,'Jogos (500;1000)'!S81,'Jogos (500;1000)'!C85)</f>
        <v>30</v>
      </c>
      <c r="S35" s="8">
        <f t="shared" ref="S35" si="18">Q35-R35</f>
        <v>-23</v>
      </c>
    </row>
  </sheetData>
  <mergeCells count="8">
    <mergeCell ref="A28:I28"/>
    <mergeCell ref="K28:S28"/>
    <mergeCell ref="A1:I1"/>
    <mergeCell ref="K1:S1"/>
    <mergeCell ref="A10:I10"/>
    <mergeCell ref="K10:S10"/>
    <mergeCell ref="A19:I19"/>
    <mergeCell ref="K19:S19"/>
  </mergeCells>
  <conditionalFormatting sqref="I13">
    <cfRule type="cellIs" dxfId="89" priority="1" operator="equal">
      <formula>0</formula>
    </cfRule>
    <cfRule type="cellIs" dxfId="88" priority="2" operator="lessThan">
      <formula>0</formula>
    </cfRule>
    <cfRule type="cellIs" dxfId="87" priority="3" operator="greaterThan">
      <formula>0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17 I12">
    <cfRule type="cellIs" dxfId="86" priority="225" operator="equal">
      <formula>0</formula>
    </cfRule>
    <cfRule type="cellIs" dxfId="85" priority="226" operator="lessThan">
      <formula>0</formula>
    </cfRule>
    <cfRule type="cellIs" dxfId="84" priority="227" operator="greaterThan">
      <formula>0</formula>
    </cfRule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8">
    <cfRule type="cellIs" dxfId="83" priority="481" operator="equal">
      <formula>0</formula>
    </cfRule>
    <cfRule type="cellIs" dxfId="82" priority="482" operator="lessThan">
      <formula>0</formula>
    </cfRule>
    <cfRule type="cellIs" dxfId="81" priority="483" operator="greaterThan">
      <formula>0</formula>
    </cfRule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:S17">
    <cfRule type="cellIs" dxfId="80" priority="485" operator="equal">
      <formula>0</formula>
    </cfRule>
    <cfRule type="cellIs" dxfId="79" priority="486" operator="lessThan">
      <formula>0</formula>
    </cfRule>
    <cfRule type="cellIs" dxfId="78" priority="487" operator="greaterThan">
      <formula>0</formula>
    </cfRule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0:I35">
    <cfRule type="cellIs" dxfId="77" priority="489" operator="equal">
      <formula>0</formula>
    </cfRule>
    <cfRule type="cellIs" dxfId="76" priority="490" operator="lessThan">
      <formula>0</formula>
    </cfRule>
    <cfRule type="cellIs" dxfId="75" priority="491" operator="greaterThan">
      <formula>0</formula>
    </cfRule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8">
    <cfRule type="cellIs" dxfId="74" priority="517" operator="equal">
      <formula>0</formula>
    </cfRule>
    <cfRule type="cellIs" dxfId="73" priority="518" operator="lessThan">
      <formula>0</formula>
    </cfRule>
    <cfRule type="cellIs" dxfId="72" priority="519" operator="greaterThan">
      <formula>0</formula>
    </cfRule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0:S35">
    <cfRule type="cellIs" dxfId="71" priority="521" operator="equal">
      <formula>0</formula>
    </cfRule>
    <cfRule type="cellIs" dxfId="70" priority="522" operator="lessThan">
      <formula>0</formula>
    </cfRule>
    <cfRule type="cellIs" dxfId="69" priority="523" operator="greaterThan">
      <formula>0</formula>
    </cfRule>
    <cfRule type="colorScale" priority="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1:S26">
    <cfRule type="cellIs" dxfId="68" priority="533" operator="equal">
      <formula>0</formula>
    </cfRule>
    <cfRule type="cellIs" dxfId="67" priority="534" operator="lessThan">
      <formula>0</formula>
    </cfRule>
    <cfRule type="cellIs" dxfId="66" priority="535" operator="greaterThan">
      <formula>0</formula>
    </cfRule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:I26">
    <cfRule type="cellIs" dxfId="65" priority="537" operator="equal">
      <formula>0</formula>
    </cfRule>
    <cfRule type="cellIs" dxfId="64" priority="538" operator="lessThan">
      <formula>0</formula>
    </cfRule>
    <cfRule type="cellIs" dxfId="63" priority="539" operator="greaterThan">
      <formula>0</formula>
    </cfRule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CD66-C615-4AB9-A52E-EDB5389648DE}">
  <dimension ref="A1:O44"/>
  <sheetViews>
    <sheetView topLeftCell="B1" zoomScale="80" zoomScaleNormal="80" workbookViewId="0">
      <selection activeCell="I20" sqref="I20"/>
    </sheetView>
  </sheetViews>
  <sheetFormatPr defaultColWidth="8.875" defaultRowHeight="15" x14ac:dyDescent="0.2"/>
  <cols>
    <col min="1" max="1" width="23.67578125" bestFit="1" customWidth="1"/>
    <col min="2" max="2" width="21.38671875" bestFit="1" customWidth="1"/>
    <col min="3" max="4" width="9.14453125" bestFit="1" customWidth="1"/>
    <col min="5" max="5" width="5.109375" bestFit="1" customWidth="1"/>
    <col min="6" max="6" width="23.67578125" bestFit="1" customWidth="1"/>
    <col min="7" max="7" width="21.38671875" bestFit="1" customWidth="1"/>
    <col min="8" max="9" width="9.14453125" bestFit="1" customWidth="1"/>
    <col min="10" max="10" width="5.109375" bestFit="1" customWidth="1"/>
    <col min="11" max="11" width="23.67578125" bestFit="1" customWidth="1"/>
    <col min="12" max="12" width="20.84765625" bestFit="1" customWidth="1"/>
    <col min="13" max="14" width="9.14453125" bestFit="1" customWidth="1"/>
    <col min="15" max="15" width="5.109375" bestFit="1" customWidth="1"/>
    <col min="16" max="16" width="23.67578125" bestFit="1" customWidth="1"/>
    <col min="17" max="17" width="20.84765625" bestFit="1" customWidth="1"/>
    <col min="18" max="19" width="9.14453125" bestFit="1" customWidth="1"/>
    <col min="20" max="20" width="5.109375" bestFit="1" customWidth="1"/>
  </cols>
  <sheetData>
    <row r="1" spans="1:14" x14ac:dyDescent="0.2">
      <c r="A1" s="27" t="s">
        <v>0</v>
      </c>
      <c r="B1" s="27"/>
      <c r="C1" s="27"/>
      <c r="D1" s="27"/>
      <c r="F1" s="27" t="s">
        <v>0</v>
      </c>
      <c r="G1" s="27"/>
      <c r="H1" s="27"/>
      <c r="I1" s="27"/>
      <c r="K1" s="27" t="s">
        <v>0</v>
      </c>
      <c r="L1" s="27"/>
      <c r="M1" s="27"/>
      <c r="N1" s="27"/>
    </row>
    <row r="2" spans="1:14" x14ac:dyDescent="0.2">
      <c r="A2" s="28" t="s">
        <v>63</v>
      </c>
      <c r="B2" s="29"/>
      <c r="C2" s="28" t="s">
        <v>64</v>
      </c>
      <c r="D2" s="29"/>
      <c r="F2" s="28" t="s">
        <v>65</v>
      </c>
      <c r="G2" s="29"/>
      <c r="H2" s="28" t="s">
        <v>64</v>
      </c>
      <c r="I2" s="29"/>
      <c r="K2" s="28" t="s">
        <v>66</v>
      </c>
      <c r="L2" s="29"/>
      <c r="M2" s="28" t="s">
        <v>64</v>
      </c>
      <c r="N2" s="29"/>
    </row>
    <row r="3" spans="1:14" x14ac:dyDescent="0.2">
      <c r="A3" s="20" t="str">
        <f>'Grupos (S6)'!B6</f>
        <v>Tiago C. e Renan C.</v>
      </c>
      <c r="B3" s="20" t="str">
        <f>'Grupos (S6)'!B5</f>
        <v>Tércio e Marcelo B.</v>
      </c>
      <c r="C3" s="22">
        <v>4</v>
      </c>
      <c r="D3" s="22">
        <v>6</v>
      </c>
      <c r="F3" s="20" t="str">
        <f>$A$3</f>
        <v>Tiago C. e Renan C.</v>
      </c>
      <c r="G3" s="20" t="str">
        <f>$A$4</f>
        <v>Vitor E. e Tiago A.</v>
      </c>
      <c r="H3" s="22">
        <v>5</v>
      </c>
      <c r="I3" s="22">
        <v>7</v>
      </c>
      <c r="K3" s="20" t="str">
        <f>$A$3</f>
        <v>Tiago C. e Renan C.</v>
      </c>
      <c r="L3" s="20" t="str">
        <f>$A$5</f>
        <v>Silvio e Márcio B.</v>
      </c>
      <c r="M3" s="22">
        <v>6</v>
      </c>
      <c r="N3" s="22">
        <v>1</v>
      </c>
    </row>
    <row r="4" spans="1:14" x14ac:dyDescent="0.2">
      <c r="A4" s="20" t="str">
        <f>'Grupos (S6)'!B4</f>
        <v>Vitor E. e Tiago A.</v>
      </c>
      <c r="B4" s="20" t="str">
        <f>'Grupos (S6)'!B3</f>
        <v>Daniel C. e Giba</v>
      </c>
      <c r="C4" s="22">
        <v>2</v>
      </c>
      <c r="D4" s="22">
        <v>6</v>
      </c>
      <c r="F4" s="20" t="str">
        <f>$B$3</f>
        <v>Tércio e Marcelo B.</v>
      </c>
      <c r="G4" s="20" t="str">
        <f>$A$5</f>
        <v>Silvio e Márcio B.</v>
      </c>
      <c r="H4" s="22">
        <v>6</v>
      </c>
      <c r="I4" s="22">
        <v>1</v>
      </c>
      <c r="K4" s="20" t="str">
        <f>$B$3</f>
        <v>Tércio e Marcelo B.</v>
      </c>
      <c r="L4" s="20" t="str">
        <f>$B$4</f>
        <v>Daniel C. e Giba</v>
      </c>
      <c r="M4" s="22">
        <v>7</v>
      </c>
      <c r="N4" s="22">
        <v>5</v>
      </c>
    </row>
    <row r="5" spans="1:14" x14ac:dyDescent="0.2">
      <c r="A5" s="20" t="str">
        <f>'Grupos (S6)'!B7</f>
        <v>Silvio e Márcio B.</v>
      </c>
      <c r="B5" s="22" t="s">
        <v>99</v>
      </c>
      <c r="C5" s="28" t="s">
        <v>100</v>
      </c>
      <c r="D5" s="29"/>
      <c r="F5" s="20" t="str">
        <f>$B$4</f>
        <v>Daniel C. e Giba</v>
      </c>
      <c r="G5" s="22" t="s">
        <v>99</v>
      </c>
      <c r="H5" s="28" t="s">
        <v>100</v>
      </c>
      <c r="I5" s="29"/>
      <c r="K5" s="20" t="str">
        <f>$A$4</f>
        <v>Vitor E. e Tiago A.</v>
      </c>
      <c r="L5" s="22" t="s">
        <v>99</v>
      </c>
      <c r="M5" s="28" t="s">
        <v>100</v>
      </c>
      <c r="N5" s="29"/>
    </row>
    <row r="6" spans="1:14" x14ac:dyDescent="0.2">
      <c r="A6" s="27" t="s">
        <v>0</v>
      </c>
      <c r="B6" s="27"/>
      <c r="C6" s="27"/>
      <c r="D6" s="27"/>
      <c r="F6" s="27" t="s">
        <v>0</v>
      </c>
      <c r="G6" s="27"/>
      <c r="H6" s="27"/>
      <c r="I6" s="27"/>
    </row>
    <row r="7" spans="1:14" x14ac:dyDescent="0.2">
      <c r="A7" s="28" t="s">
        <v>67</v>
      </c>
      <c r="B7" s="29"/>
      <c r="C7" s="28" t="s">
        <v>64</v>
      </c>
      <c r="D7" s="29"/>
      <c r="F7" s="28" t="s">
        <v>68</v>
      </c>
      <c r="G7" s="29"/>
      <c r="H7" s="28" t="s">
        <v>64</v>
      </c>
      <c r="I7" s="29"/>
    </row>
    <row r="8" spans="1:14" x14ac:dyDescent="0.2">
      <c r="A8" s="20" t="str">
        <f>$A$3</f>
        <v>Tiago C. e Renan C.</v>
      </c>
      <c r="B8" s="20" t="str">
        <f>$B$4</f>
        <v>Daniel C. e Giba</v>
      </c>
      <c r="C8" s="22">
        <v>2</v>
      </c>
      <c r="D8" s="22">
        <v>6</v>
      </c>
      <c r="F8" s="20" t="str">
        <f>$B$3</f>
        <v>Tércio e Marcelo B.</v>
      </c>
      <c r="G8" s="20" t="str">
        <f>$A$4</f>
        <v>Vitor E. e Tiago A.</v>
      </c>
      <c r="H8" s="22">
        <v>2</v>
      </c>
      <c r="I8" s="22">
        <v>6</v>
      </c>
    </row>
    <row r="9" spans="1:14" x14ac:dyDescent="0.2">
      <c r="A9" s="20" t="str">
        <f>$A$4</f>
        <v>Vitor E. e Tiago A.</v>
      </c>
      <c r="B9" s="20" t="str">
        <f>$A$5</f>
        <v>Silvio e Márcio B.</v>
      </c>
      <c r="C9" s="22">
        <v>6</v>
      </c>
      <c r="D9" s="22">
        <v>3</v>
      </c>
      <c r="F9" s="20" t="str">
        <f>$A$5</f>
        <v>Silvio e Márcio B.</v>
      </c>
      <c r="G9" s="20" t="str">
        <f>$B$4</f>
        <v>Daniel C. e Giba</v>
      </c>
      <c r="H9" s="22">
        <v>2</v>
      </c>
      <c r="I9" s="22">
        <v>6</v>
      </c>
    </row>
    <row r="10" spans="1:14" x14ac:dyDescent="0.2">
      <c r="A10" s="20" t="str">
        <f>$B$3</f>
        <v>Tércio e Marcelo B.</v>
      </c>
      <c r="B10" s="22" t="s">
        <v>99</v>
      </c>
      <c r="C10" s="28" t="s">
        <v>100</v>
      </c>
      <c r="D10" s="29"/>
      <c r="F10" s="20" t="str">
        <f>$A$3</f>
        <v>Tiago C. e Renan C.</v>
      </c>
      <c r="G10" s="22" t="s">
        <v>99</v>
      </c>
      <c r="H10" s="28" t="s">
        <v>100</v>
      </c>
      <c r="I10" s="29"/>
    </row>
    <row r="11" spans="1:14" s="21" customFormat="1" x14ac:dyDescent="0.2"/>
    <row r="12" spans="1:14" x14ac:dyDescent="0.2">
      <c r="A12" s="27" t="s">
        <v>27</v>
      </c>
      <c r="B12" s="27"/>
      <c r="C12" s="27"/>
      <c r="D12" s="27"/>
      <c r="F12" s="27" t="s">
        <v>27</v>
      </c>
      <c r="G12" s="27"/>
      <c r="H12" s="27"/>
      <c r="I12" s="27"/>
      <c r="K12" s="27" t="s">
        <v>27</v>
      </c>
      <c r="L12" s="27"/>
      <c r="M12" s="27"/>
      <c r="N12" s="27"/>
    </row>
    <row r="13" spans="1:14" x14ac:dyDescent="0.2">
      <c r="A13" s="28" t="s">
        <v>63</v>
      </c>
      <c r="B13" s="29"/>
      <c r="C13" s="28" t="s">
        <v>64</v>
      </c>
      <c r="D13" s="29"/>
      <c r="F13" s="28" t="s">
        <v>65</v>
      </c>
      <c r="G13" s="29"/>
      <c r="H13" s="28" t="s">
        <v>64</v>
      </c>
      <c r="I13" s="29"/>
      <c r="K13" s="28" t="s">
        <v>66</v>
      </c>
      <c r="L13" s="29"/>
      <c r="M13" s="28" t="s">
        <v>64</v>
      </c>
      <c r="N13" s="29"/>
    </row>
    <row r="14" spans="1:14" x14ac:dyDescent="0.2">
      <c r="A14" s="20" t="str">
        <f>'Grupos (S6)'!B11</f>
        <v>Binha e Caio C.</v>
      </c>
      <c r="B14" s="20" t="str">
        <f>'Grupos (S6)'!B15</f>
        <v>Bruno A. e Chagas</v>
      </c>
      <c r="C14" s="22">
        <v>6</v>
      </c>
      <c r="D14" s="22">
        <v>1</v>
      </c>
      <c r="F14" s="20" t="str">
        <f>$A$14</f>
        <v>Binha e Caio C.</v>
      </c>
      <c r="G14" s="20" t="str">
        <f>$A$15</f>
        <v>Dudelpotro e Yasser</v>
      </c>
      <c r="H14" s="22">
        <v>6</v>
      </c>
      <c r="I14" s="22">
        <v>1</v>
      </c>
      <c r="K14" s="20" t="str">
        <f>$A$14</f>
        <v>Binha e Caio C.</v>
      </c>
      <c r="L14" s="20" t="str">
        <f>$A$16</f>
        <v>Valdir e Zinho</v>
      </c>
      <c r="M14" s="22">
        <v>6</v>
      </c>
      <c r="N14" s="22">
        <v>1</v>
      </c>
    </row>
    <row r="15" spans="1:14" x14ac:dyDescent="0.2">
      <c r="A15" s="20" t="str">
        <f>'Grupos (S6)'!B14</f>
        <v>Dudelpotro e Yasser</v>
      </c>
      <c r="B15" s="20" t="str">
        <f>'Grupos (S6)'!B13</f>
        <v>Dudu e Marcinho</v>
      </c>
      <c r="C15" s="22">
        <v>2</v>
      </c>
      <c r="D15" s="22">
        <v>6</v>
      </c>
      <c r="F15" s="20" t="str">
        <f>$B$14</f>
        <v>Bruno A. e Chagas</v>
      </c>
      <c r="G15" s="20" t="str">
        <f>$A$16</f>
        <v>Valdir e Zinho</v>
      </c>
      <c r="H15" s="22">
        <v>5</v>
      </c>
      <c r="I15" s="22">
        <v>7</v>
      </c>
      <c r="K15" s="20" t="str">
        <f>$B$14</f>
        <v>Bruno A. e Chagas</v>
      </c>
      <c r="L15" s="20" t="str">
        <f>$B$15</f>
        <v>Dudu e Marcinho</v>
      </c>
      <c r="M15" s="22">
        <v>1</v>
      </c>
      <c r="N15" s="22">
        <v>6</v>
      </c>
    </row>
    <row r="16" spans="1:14" x14ac:dyDescent="0.2">
      <c r="A16" s="20" t="str">
        <f>'Grupos (S6)'!B12</f>
        <v>Valdir e Zinho</v>
      </c>
      <c r="B16" s="22" t="s">
        <v>99</v>
      </c>
      <c r="C16" s="28" t="s">
        <v>100</v>
      </c>
      <c r="D16" s="29"/>
      <c r="F16" s="20" t="str">
        <f>$B$15</f>
        <v>Dudu e Marcinho</v>
      </c>
      <c r="G16" s="22" t="s">
        <v>99</v>
      </c>
      <c r="H16" s="28" t="s">
        <v>100</v>
      </c>
      <c r="I16" s="29"/>
      <c r="K16" s="20" t="str">
        <f>$A$15</f>
        <v>Dudelpotro e Yasser</v>
      </c>
      <c r="L16" s="22" t="s">
        <v>99</v>
      </c>
      <c r="M16" s="28" t="s">
        <v>100</v>
      </c>
      <c r="N16" s="29"/>
    </row>
    <row r="17" spans="1:15" x14ac:dyDescent="0.2">
      <c r="A17" s="27" t="s">
        <v>27</v>
      </c>
      <c r="B17" s="27"/>
      <c r="C17" s="27"/>
      <c r="D17" s="27"/>
      <c r="F17" s="27" t="s">
        <v>27</v>
      </c>
      <c r="G17" s="27"/>
      <c r="H17" s="27"/>
      <c r="I17" s="27"/>
    </row>
    <row r="18" spans="1:15" x14ac:dyDescent="0.2">
      <c r="A18" s="28" t="s">
        <v>67</v>
      </c>
      <c r="B18" s="29"/>
      <c r="C18" s="28" t="s">
        <v>64</v>
      </c>
      <c r="D18" s="29"/>
      <c r="F18" s="28" t="s">
        <v>68</v>
      </c>
      <c r="G18" s="29"/>
      <c r="H18" s="28" t="s">
        <v>64</v>
      </c>
      <c r="I18" s="29"/>
    </row>
    <row r="19" spans="1:15" x14ac:dyDescent="0.2">
      <c r="A19" s="20" t="str">
        <f>$A$14</f>
        <v>Binha e Caio C.</v>
      </c>
      <c r="B19" s="20" t="str">
        <f>$B$15</f>
        <v>Dudu e Marcinho</v>
      </c>
      <c r="C19" s="22">
        <v>7</v>
      </c>
      <c r="D19" s="22">
        <v>5</v>
      </c>
      <c r="F19" s="20" t="str">
        <f>$B$14</f>
        <v>Bruno A. e Chagas</v>
      </c>
      <c r="G19" s="20" t="str">
        <f>$A$15</f>
        <v>Dudelpotro e Yasser</v>
      </c>
      <c r="H19" s="22">
        <v>0</v>
      </c>
      <c r="I19" s="22">
        <v>6</v>
      </c>
      <c r="J19" t="s">
        <v>69</v>
      </c>
    </row>
    <row r="20" spans="1:15" x14ac:dyDescent="0.2">
      <c r="A20" s="20" t="str">
        <f>$A$15</f>
        <v>Dudelpotro e Yasser</v>
      </c>
      <c r="B20" s="20" t="str">
        <f>$A$16</f>
        <v>Valdir e Zinho</v>
      </c>
      <c r="C20" s="22">
        <v>0</v>
      </c>
      <c r="D20" s="22">
        <v>6</v>
      </c>
      <c r="E20" t="s">
        <v>69</v>
      </c>
      <c r="F20" s="20" t="str">
        <f>$A$16</f>
        <v>Valdir e Zinho</v>
      </c>
      <c r="G20" s="20" t="str">
        <f>$B$15</f>
        <v>Dudu e Marcinho</v>
      </c>
      <c r="H20" s="22">
        <v>6</v>
      </c>
      <c r="I20" s="22">
        <v>4</v>
      </c>
    </row>
    <row r="21" spans="1:15" x14ac:dyDescent="0.2">
      <c r="A21" s="20" t="str">
        <f>$B$14</f>
        <v>Bruno A. e Chagas</v>
      </c>
      <c r="B21" s="22" t="s">
        <v>99</v>
      </c>
      <c r="C21" s="28" t="s">
        <v>100</v>
      </c>
      <c r="D21" s="29"/>
      <c r="F21" s="20" t="str">
        <f>$A$14</f>
        <v>Binha e Caio C.</v>
      </c>
      <c r="G21" s="22" t="s">
        <v>99</v>
      </c>
      <c r="H21" s="28" t="s">
        <v>100</v>
      </c>
      <c r="I21" s="29"/>
    </row>
    <row r="22" spans="1:15" s="21" customFormat="1" x14ac:dyDescent="0.2"/>
    <row r="23" spans="1:15" x14ac:dyDescent="0.2">
      <c r="A23" s="27" t="s">
        <v>39</v>
      </c>
      <c r="B23" s="27"/>
      <c r="C23" s="27"/>
      <c r="D23" s="27"/>
      <c r="F23" s="27" t="s">
        <v>39</v>
      </c>
      <c r="G23" s="27"/>
      <c r="H23" s="27"/>
      <c r="I23" s="27"/>
      <c r="K23" s="27" t="s">
        <v>39</v>
      </c>
      <c r="L23" s="27"/>
      <c r="M23" s="27"/>
      <c r="N23" s="27"/>
    </row>
    <row r="24" spans="1:15" x14ac:dyDescent="0.2">
      <c r="A24" s="28" t="s">
        <v>63</v>
      </c>
      <c r="B24" s="29"/>
      <c r="C24" s="28" t="s">
        <v>64</v>
      </c>
      <c r="D24" s="29"/>
      <c r="F24" s="28" t="s">
        <v>65</v>
      </c>
      <c r="G24" s="29"/>
      <c r="H24" s="28" t="s">
        <v>64</v>
      </c>
      <c r="I24" s="29"/>
      <c r="K24" s="28" t="s">
        <v>66</v>
      </c>
      <c r="L24" s="29"/>
      <c r="M24" s="28" t="s">
        <v>64</v>
      </c>
      <c r="N24" s="29"/>
    </row>
    <row r="25" spans="1:15" x14ac:dyDescent="0.2">
      <c r="A25" s="20" t="str">
        <f>'Grupos (S6)'!B20</f>
        <v>Paulinho e Robertinho</v>
      </c>
      <c r="B25" s="20" t="str">
        <f>'Grupos (S6)'!B22</f>
        <v>André M. e Gariba</v>
      </c>
      <c r="C25" s="22">
        <v>6</v>
      </c>
      <c r="D25" s="22">
        <v>0</v>
      </c>
      <c r="F25" s="20" t="str">
        <f>$A$25</f>
        <v>Paulinho e Robertinho</v>
      </c>
      <c r="G25" s="20" t="str">
        <f>$A$26</f>
        <v>Múcio e André F.</v>
      </c>
      <c r="H25" s="22">
        <v>0</v>
      </c>
      <c r="I25" s="22">
        <v>0</v>
      </c>
      <c r="J25" t="s">
        <v>69</v>
      </c>
      <c r="K25" s="20" t="str">
        <f>$A$25</f>
        <v>Paulinho e Robertinho</v>
      </c>
      <c r="L25" s="20" t="str">
        <f>$A$27</f>
        <v>Sérgio e Vanderson</v>
      </c>
      <c r="M25" s="22">
        <v>5</v>
      </c>
      <c r="N25" s="22">
        <v>7</v>
      </c>
    </row>
    <row r="26" spans="1:15" x14ac:dyDescent="0.2">
      <c r="A26" s="20" t="str">
        <f>'Grupos (S6)'!B21</f>
        <v>Múcio e André F.</v>
      </c>
      <c r="B26" s="20" t="str">
        <f>'Grupos (S6)'!B23</f>
        <v>Elton e Victor R.</v>
      </c>
      <c r="C26" s="22">
        <v>7</v>
      </c>
      <c r="D26" s="22">
        <v>5</v>
      </c>
      <c r="F26" s="20" t="str">
        <f>$B$25</f>
        <v>André M. e Gariba</v>
      </c>
      <c r="G26" s="20" t="str">
        <f>$A$27</f>
        <v>Sérgio e Vanderson</v>
      </c>
      <c r="H26" s="22">
        <v>2</v>
      </c>
      <c r="I26" s="22">
        <v>6</v>
      </c>
      <c r="K26" s="20" t="str">
        <f>$B$25</f>
        <v>André M. e Gariba</v>
      </c>
      <c r="L26" s="20" t="str">
        <f>$B$26</f>
        <v>Elton e Victor R.</v>
      </c>
      <c r="M26" s="22">
        <v>6</v>
      </c>
      <c r="N26" s="22">
        <v>0</v>
      </c>
      <c r="O26" t="s">
        <v>69</v>
      </c>
    </row>
    <row r="27" spans="1:15" x14ac:dyDescent="0.2">
      <c r="A27" s="20" t="str">
        <f>'Grupos (S6)'!B19</f>
        <v>Sérgio e Vanderson</v>
      </c>
      <c r="B27" s="22" t="s">
        <v>99</v>
      </c>
      <c r="C27" s="28" t="s">
        <v>100</v>
      </c>
      <c r="D27" s="29"/>
      <c r="F27" s="20" t="str">
        <f>$B$26</f>
        <v>Elton e Victor R.</v>
      </c>
      <c r="G27" s="22" t="s">
        <v>99</v>
      </c>
      <c r="H27" s="28" t="s">
        <v>100</v>
      </c>
      <c r="I27" s="29"/>
      <c r="K27" s="20" t="str">
        <f>$A$26</f>
        <v>Múcio e André F.</v>
      </c>
      <c r="L27" s="22" t="s">
        <v>99</v>
      </c>
      <c r="M27" s="28" t="s">
        <v>100</v>
      </c>
      <c r="N27" s="29"/>
    </row>
    <row r="28" spans="1:15" x14ac:dyDescent="0.2">
      <c r="A28" s="27" t="s">
        <v>39</v>
      </c>
      <c r="B28" s="27"/>
      <c r="C28" s="27"/>
      <c r="D28" s="27"/>
      <c r="F28" s="27" t="s">
        <v>39</v>
      </c>
      <c r="G28" s="27"/>
      <c r="H28" s="27"/>
      <c r="I28" s="27"/>
    </row>
    <row r="29" spans="1:15" x14ac:dyDescent="0.2">
      <c r="A29" s="28" t="s">
        <v>67</v>
      </c>
      <c r="B29" s="29"/>
      <c r="C29" s="28" t="s">
        <v>64</v>
      </c>
      <c r="D29" s="29"/>
      <c r="F29" s="28" t="s">
        <v>68</v>
      </c>
      <c r="G29" s="29"/>
      <c r="H29" s="28" t="s">
        <v>64</v>
      </c>
      <c r="I29" s="29"/>
    </row>
    <row r="30" spans="1:15" x14ac:dyDescent="0.2">
      <c r="A30" s="20" t="str">
        <f>$A$25</f>
        <v>Paulinho e Robertinho</v>
      </c>
      <c r="B30" s="20" t="str">
        <f>$B$26</f>
        <v>Elton e Victor R.</v>
      </c>
      <c r="C30" s="22">
        <v>6</v>
      </c>
      <c r="D30" s="22">
        <v>4</v>
      </c>
      <c r="F30" s="20" t="str">
        <f>$B$25</f>
        <v>André M. e Gariba</v>
      </c>
      <c r="G30" s="20" t="str">
        <f>$A$26</f>
        <v>Múcio e André F.</v>
      </c>
      <c r="H30" s="22">
        <v>2</v>
      </c>
      <c r="I30" s="22">
        <v>6</v>
      </c>
    </row>
    <row r="31" spans="1:15" x14ac:dyDescent="0.2">
      <c r="A31" s="20" t="str">
        <f>$A$26</f>
        <v>Múcio e André F.</v>
      </c>
      <c r="B31" s="20" t="str">
        <f>$A$27</f>
        <v>Sérgio e Vanderson</v>
      </c>
      <c r="C31" s="22">
        <v>6</v>
      </c>
      <c r="D31" s="22">
        <v>7</v>
      </c>
      <c r="F31" s="20" t="str">
        <f>$A$27</f>
        <v>Sérgio e Vanderson</v>
      </c>
      <c r="G31" s="20" t="str">
        <f>$B$26</f>
        <v>Elton e Victor R.</v>
      </c>
      <c r="H31" s="22">
        <v>6</v>
      </c>
      <c r="I31" s="22">
        <v>1</v>
      </c>
    </row>
    <row r="32" spans="1:15" x14ac:dyDescent="0.2">
      <c r="A32" s="20" t="str">
        <f>$B$25</f>
        <v>André M. e Gariba</v>
      </c>
      <c r="B32" s="22" t="s">
        <v>99</v>
      </c>
      <c r="C32" s="28" t="s">
        <v>100</v>
      </c>
      <c r="D32" s="29"/>
      <c r="F32" s="20" t="str">
        <f>$A$25</f>
        <v>Paulinho e Robertinho</v>
      </c>
      <c r="G32" s="22" t="s">
        <v>99</v>
      </c>
      <c r="H32" s="28" t="s">
        <v>100</v>
      </c>
      <c r="I32" s="29"/>
    </row>
    <row r="33" spans="1:14" s="21" customFormat="1" x14ac:dyDescent="0.2"/>
    <row r="34" spans="1:14" x14ac:dyDescent="0.2">
      <c r="A34" s="27" t="s">
        <v>51</v>
      </c>
      <c r="B34" s="27"/>
      <c r="C34" s="27"/>
      <c r="D34" s="27"/>
      <c r="F34" s="27" t="s">
        <v>51</v>
      </c>
      <c r="G34" s="27"/>
      <c r="H34" s="27"/>
      <c r="I34" s="27"/>
      <c r="K34" s="27" t="s">
        <v>51</v>
      </c>
      <c r="L34" s="27"/>
      <c r="M34" s="27"/>
      <c r="N34" s="27"/>
    </row>
    <row r="35" spans="1:14" x14ac:dyDescent="0.2">
      <c r="A35" s="28" t="s">
        <v>63</v>
      </c>
      <c r="B35" s="29"/>
      <c r="C35" s="28" t="s">
        <v>64</v>
      </c>
      <c r="D35" s="29"/>
      <c r="F35" s="28" t="s">
        <v>65</v>
      </c>
      <c r="G35" s="29"/>
      <c r="H35" s="28" t="s">
        <v>64</v>
      </c>
      <c r="I35" s="29"/>
      <c r="K35" s="28" t="s">
        <v>66</v>
      </c>
      <c r="L35" s="29"/>
      <c r="M35" s="28" t="s">
        <v>64</v>
      </c>
      <c r="N35" s="29"/>
    </row>
    <row r="36" spans="1:14" x14ac:dyDescent="0.2">
      <c r="A36" s="20" t="str">
        <f>'Grupos (S6)'!B29</f>
        <v>Moab e Rafael</v>
      </c>
      <c r="B36" s="20" t="str">
        <f>'Grupos (S6)'!B28</f>
        <v>Tales e Júnior D.</v>
      </c>
      <c r="C36" s="22">
        <v>2</v>
      </c>
      <c r="D36" s="22">
        <v>6</v>
      </c>
      <c r="F36" s="20" t="str">
        <f>$A$36</f>
        <v>Moab e Rafael</v>
      </c>
      <c r="G36" s="20" t="str">
        <f>$A$37</f>
        <v>Jerônimo e Clóvis</v>
      </c>
      <c r="H36" s="22">
        <v>6</v>
      </c>
      <c r="I36" s="22">
        <v>0</v>
      </c>
      <c r="K36" s="20" t="str">
        <f>$A$36</f>
        <v>Moab e Rafael</v>
      </c>
      <c r="L36" s="20" t="str">
        <f>$A$38</f>
        <v>Felipe S. e Nicholas</v>
      </c>
      <c r="M36" s="22">
        <v>6</v>
      </c>
      <c r="N36" s="22">
        <v>1</v>
      </c>
    </row>
    <row r="37" spans="1:14" x14ac:dyDescent="0.2">
      <c r="A37" s="20" t="str">
        <f>'Grupos (S6)'!B31</f>
        <v>Jerônimo e Clóvis</v>
      </c>
      <c r="B37" s="20" t="str">
        <f>'Grupos (S6)'!B27</f>
        <v>Daniel R. e Pedro T.</v>
      </c>
      <c r="C37" s="22">
        <v>0</v>
      </c>
      <c r="D37" s="22">
        <v>6</v>
      </c>
      <c r="E37" t="s">
        <v>69</v>
      </c>
      <c r="F37" s="20" t="str">
        <f>$B$36</f>
        <v>Tales e Júnior D.</v>
      </c>
      <c r="G37" s="20" t="str">
        <f>$A$38</f>
        <v>Felipe S. e Nicholas</v>
      </c>
      <c r="H37" s="22">
        <v>6</v>
      </c>
      <c r="I37" s="22">
        <v>3</v>
      </c>
      <c r="K37" s="20" t="str">
        <f>$B$36</f>
        <v>Tales e Júnior D.</v>
      </c>
      <c r="L37" s="20" t="str">
        <f>$B$37</f>
        <v>Daniel R. e Pedro T.</v>
      </c>
      <c r="M37" s="22">
        <v>2</v>
      </c>
      <c r="N37" s="22">
        <v>6</v>
      </c>
    </row>
    <row r="38" spans="1:14" x14ac:dyDescent="0.2">
      <c r="A38" s="20" t="str">
        <f>'Grupos (S6)'!B30</f>
        <v>Felipe S. e Nicholas</v>
      </c>
      <c r="B38" s="22" t="s">
        <v>99</v>
      </c>
      <c r="C38" s="28" t="s">
        <v>100</v>
      </c>
      <c r="D38" s="29"/>
      <c r="F38" s="20" t="str">
        <f>$B$37</f>
        <v>Daniel R. e Pedro T.</v>
      </c>
      <c r="G38" s="22" t="s">
        <v>99</v>
      </c>
      <c r="H38" s="28" t="s">
        <v>100</v>
      </c>
      <c r="I38" s="29"/>
      <c r="K38" s="20" t="str">
        <f>$A$37</f>
        <v>Jerônimo e Clóvis</v>
      </c>
      <c r="L38" s="22" t="s">
        <v>99</v>
      </c>
      <c r="M38" s="28" t="s">
        <v>100</v>
      </c>
      <c r="N38" s="29"/>
    </row>
    <row r="39" spans="1:14" x14ac:dyDescent="0.2">
      <c r="A39" s="27" t="s">
        <v>51</v>
      </c>
      <c r="B39" s="27"/>
      <c r="C39" s="27"/>
      <c r="D39" s="27"/>
      <c r="F39" s="27" t="s">
        <v>51</v>
      </c>
      <c r="G39" s="27"/>
      <c r="H39" s="27"/>
      <c r="I39" s="27"/>
    </row>
    <row r="40" spans="1:14" x14ac:dyDescent="0.2">
      <c r="A40" s="28" t="s">
        <v>67</v>
      </c>
      <c r="B40" s="29"/>
      <c r="C40" s="28" t="s">
        <v>64</v>
      </c>
      <c r="D40" s="29"/>
      <c r="F40" s="28" t="s">
        <v>68</v>
      </c>
      <c r="G40" s="29"/>
      <c r="H40" s="28" t="s">
        <v>64</v>
      </c>
      <c r="I40" s="29"/>
    </row>
    <row r="41" spans="1:14" x14ac:dyDescent="0.2">
      <c r="A41" s="20" t="str">
        <f>$A$36</f>
        <v>Moab e Rafael</v>
      </c>
      <c r="B41" s="20" t="str">
        <f>$B$37</f>
        <v>Daniel R. e Pedro T.</v>
      </c>
      <c r="C41" s="22">
        <v>3</v>
      </c>
      <c r="D41" s="22">
        <v>6</v>
      </c>
      <c r="F41" s="20" t="str">
        <f>$B$36</f>
        <v>Tales e Júnior D.</v>
      </c>
      <c r="G41" s="20" t="str">
        <f>$A$37</f>
        <v>Jerônimo e Clóvis</v>
      </c>
      <c r="H41" s="22">
        <v>6</v>
      </c>
      <c r="I41" s="22">
        <v>2</v>
      </c>
    </row>
    <row r="42" spans="1:14" x14ac:dyDescent="0.2">
      <c r="A42" s="20" t="str">
        <f>$A$37</f>
        <v>Jerônimo e Clóvis</v>
      </c>
      <c r="B42" s="20" t="str">
        <f>$A$38</f>
        <v>Felipe S. e Nicholas</v>
      </c>
      <c r="C42" s="22">
        <v>6</v>
      </c>
      <c r="D42" s="22">
        <v>4</v>
      </c>
      <c r="F42" s="20" t="str">
        <f>$A$38</f>
        <v>Felipe S. e Nicholas</v>
      </c>
      <c r="G42" s="20" t="str">
        <f>$B$37</f>
        <v>Daniel R. e Pedro T.</v>
      </c>
      <c r="H42" s="22">
        <v>3</v>
      </c>
      <c r="I42" s="22">
        <v>6</v>
      </c>
    </row>
    <row r="43" spans="1:14" x14ac:dyDescent="0.2">
      <c r="A43" s="20" t="str">
        <f>$B$36</f>
        <v>Tales e Júnior D.</v>
      </c>
      <c r="B43" s="22" t="s">
        <v>99</v>
      </c>
      <c r="C43" s="28" t="s">
        <v>100</v>
      </c>
      <c r="D43" s="29"/>
      <c r="F43" s="20" t="str">
        <f>$A$36</f>
        <v>Moab e Rafael</v>
      </c>
      <c r="G43" s="22" t="s">
        <v>99</v>
      </c>
      <c r="H43" s="28" t="s">
        <v>100</v>
      </c>
      <c r="I43" s="29"/>
    </row>
    <row r="44" spans="1:14" s="21" customFormat="1" x14ac:dyDescent="0.2"/>
  </sheetData>
  <mergeCells count="80">
    <mergeCell ref="A40:B40"/>
    <mergeCell ref="C40:D40"/>
    <mergeCell ref="F40:G40"/>
    <mergeCell ref="H40:I40"/>
    <mergeCell ref="C43:D43"/>
    <mergeCell ref="H43:I43"/>
    <mergeCell ref="A39:D39"/>
    <mergeCell ref="F39:I39"/>
    <mergeCell ref="A35:B35"/>
    <mergeCell ref="C35:D35"/>
    <mergeCell ref="F35:G35"/>
    <mergeCell ref="H35:I35"/>
    <mergeCell ref="A34:D34"/>
    <mergeCell ref="F34:I34"/>
    <mergeCell ref="K34:N34"/>
    <mergeCell ref="M35:N35"/>
    <mergeCell ref="C38:D38"/>
    <mergeCell ref="H38:I38"/>
    <mergeCell ref="M38:N38"/>
    <mergeCell ref="K35:L35"/>
    <mergeCell ref="A28:D28"/>
    <mergeCell ref="F28:I28"/>
    <mergeCell ref="C32:D32"/>
    <mergeCell ref="H32:I32"/>
    <mergeCell ref="A29:B29"/>
    <mergeCell ref="C29:D29"/>
    <mergeCell ref="F29:G29"/>
    <mergeCell ref="H29:I29"/>
    <mergeCell ref="A23:D23"/>
    <mergeCell ref="F23:I23"/>
    <mergeCell ref="C27:D27"/>
    <mergeCell ref="H27:I27"/>
    <mergeCell ref="K23:N23"/>
    <mergeCell ref="A24:B24"/>
    <mergeCell ref="C24:D24"/>
    <mergeCell ref="F24:G24"/>
    <mergeCell ref="H24:I24"/>
    <mergeCell ref="K24:L24"/>
    <mergeCell ref="M24:N24"/>
    <mergeCell ref="M27:N27"/>
    <mergeCell ref="A18:B18"/>
    <mergeCell ref="C18:D18"/>
    <mergeCell ref="F18:G18"/>
    <mergeCell ref="H18:I18"/>
    <mergeCell ref="C21:D21"/>
    <mergeCell ref="H21:I21"/>
    <mergeCell ref="A17:D17"/>
    <mergeCell ref="F17:I17"/>
    <mergeCell ref="A13:B13"/>
    <mergeCell ref="C13:D13"/>
    <mergeCell ref="F13:G13"/>
    <mergeCell ref="H13:I13"/>
    <mergeCell ref="A12:D12"/>
    <mergeCell ref="F12:I12"/>
    <mergeCell ref="K12:N12"/>
    <mergeCell ref="M13:N13"/>
    <mergeCell ref="C16:D16"/>
    <mergeCell ref="H16:I16"/>
    <mergeCell ref="M16:N16"/>
    <mergeCell ref="K13:L13"/>
    <mergeCell ref="A6:D6"/>
    <mergeCell ref="F6:I6"/>
    <mergeCell ref="C10:D10"/>
    <mergeCell ref="H10:I10"/>
    <mergeCell ref="A7:B7"/>
    <mergeCell ref="C7:D7"/>
    <mergeCell ref="F7:G7"/>
    <mergeCell ref="H7:I7"/>
    <mergeCell ref="A1:D1"/>
    <mergeCell ref="F1:I1"/>
    <mergeCell ref="C5:D5"/>
    <mergeCell ref="H5:I5"/>
    <mergeCell ref="K1:N1"/>
    <mergeCell ref="A2:B2"/>
    <mergeCell ref="C2:D2"/>
    <mergeCell ref="F2:G2"/>
    <mergeCell ref="H2:I2"/>
    <mergeCell ref="K2:L2"/>
    <mergeCell ref="M2:N2"/>
    <mergeCell ref="M5:N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92B0-0C8B-4051-85D4-E1D82798C04A}">
  <dimension ref="A1:J9"/>
  <sheetViews>
    <sheetView tabSelected="1" workbookViewId="0">
      <selection activeCell="B5" sqref="B5:I5"/>
    </sheetView>
  </sheetViews>
  <sheetFormatPr defaultColWidth="8.875" defaultRowHeight="15" x14ac:dyDescent="0.2"/>
  <cols>
    <col min="1" max="1" width="2.6875" bestFit="1" customWidth="1"/>
    <col min="2" max="2" width="19.37109375" bestFit="1" customWidth="1"/>
    <col min="3" max="3" width="3.2265625" bestFit="1" customWidth="1"/>
    <col min="4" max="4" width="2.15234375" bestFit="1" customWidth="1"/>
    <col min="5" max="6" width="2.41796875" bestFit="1" customWidth="1"/>
    <col min="7" max="8" width="3.2265625" bestFit="1" customWidth="1"/>
    <col min="9" max="9" width="3.765625" bestFit="1" customWidth="1"/>
    <col min="10" max="19" width="9.14453125" bestFit="1" customWidth="1"/>
  </cols>
  <sheetData>
    <row r="1" spans="1:10" x14ac:dyDescent="0.2">
      <c r="A1" s="30" t="s">
        <v>140</v>
      </c>
      <c r="B1" s="30"/>
      <c r="C1" s="30"/>
      <c r="D1" s="30"/>
      <c r="E1" s="30"/>
      <c r="F1" s="30"/>
      <c r="G1" s="30"/>
      <c r="H1" s="30"/>
      <c r="I1" s="30"/>
    </row>
    <row r="2" spans="1:10" x14ac:dyDescent="0.2">
      <c r="A2" s="22" t="s">
        <v>2</v>
      </c>
      <c r="B2" s="17" t="s">
        <v>101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</row>
    <row r="3" spans="1:10" x14ac:dyDescent="0.2">
      <c r="A3" s="18" t="s">
        <v>11</v>
      </c>
      <c r="B3" s="19" t="s">
        <v>141</v>
      </c>
      <c r="C3" s="7">
        <f>(E3*3)+F3+2</f>
        <v>15</v>
      </c>
      <c r="D3" s="8">
        <f t="shared" ref="D3" si="0">E3+F3</f>
        <v>5</v>
      </c>
      <c r="E3" s="8">
        <v>4</v>
      </c>
      <c r="F3" s="8">
        <v>1</v>
      </c>
      <c r="G3" s="8">
        <f>SUM('Jogos (SE)'!D4,'Jogos (SE)'!I4,'Jogos (SE)'!D10,'Jogos (SE)'!C19,'Jogos (SE)'!H19,'Jogos (SE)'!C26)</f>
        <v>29</v>
      </c>
      <c r="H3" s="8">
        <f>SUM('Jogos (SE)'!C4,'Jogos (SE)'!H4,'Jogos (SE)'!C10,'Jogos (SE)'!D19,'Jogos (SE)'!I19,'Jogos (SE)'!D26)</f>
        <v>12</v>
      </c>
      <c r="I3" s="8">
        <f t="shared" ref="I3" si="1">G3-H3</f>
        <v>17</v>
      </c>
    </row>
    <row r="4" spans="1:10" x14ac:dyDescent="0.2">
      <c r="A4" s="18" t="s">
        <v>13</v>
      </c>
      <c r="B4" s="19" t="s">
        <v>147</v>
      </c>
      <c r="C4" s="7">
        <f>(E4*3)+F4</f>
        <v>10</v>
      </c>
      <c r="D4" s="8">
        <f>E4+F4</f>
        <v>4</v>
      </c>
      <c r="E4" s="8">
        <v>3</v>
      </c>
      <c r="F4" s="8">
        <v>1</v>
      </c>
      <c r="G4" s="8">
        <f>SUM('Jogos (SE)'!D5,'Jogos (SE)'!C12,'Jogos (SE)'!I12,'Jogos (SE)'!D17,'Jogos (SE)'!I19,'Jogos (SE)'!D24)</f>
        <v>22</v>
      </c>
      <c r="H4" s="8">
        <f>SUM('Jogos (SE)'!C5,'Jogos (SE)'!D12,'Jogos (SE)'!H12,'Jogos (SE)'!C17,'Jogos (SE)'!H19,'Jogos (SE)'!C24)</f>
        <v>16</v>
      </c>
      <c r="I4" s="8">
        <f>G4-H4</f>
        <v>6</v>
      </c>
    </row>
    <row r="5" spans="1:10" x14ac:dyDescent="0.2">
      <c r="A5" s="18" t="s">
        <v>15</v>
      </c>
      <c r="B5" s="19" t="s">
        <v>149</v>
      </c>
      <c r="C5" s="7">
        <f>(E5*3)+F5</f>
        <v>9</v>
      </c>
      <c r="D5" s="8">
        <f>E5+F5</f>
        <v>3</v>
      </c>
      <c r="E5" s="8">
        <v>3</v>
      </c>
      <c r="F5" s="8">
        <v>0</v>
      </c>
      <c r="G5" s="8">
        <f>SUM('Jogos (SE)'!I5,'Jogos (SE)'!D12,'Jogos (SE)'!I11,'Jogos (SE)'!D19,'Jogos (SE)'!I17,'Jogos (SE)'!D25)</f>
        <v>20</v>
      </c>
      <c r="H5" s="8">
        <f>SUM('Jogos (SE)'!H5,'Jogos (SE)'!C12,'Jogos (SE)'!H11,'Jogos (SE)'!C19,'Jogos (SE)'!H17,'Jogos (SE)'!C25)</f>
        <v>14</v>
      </c>
      <c r="I5" s="8">
        <f>G5-H5</f>
        <v>6</v>
      </c>
      <c r="J5" t="s">
        <v>144</v>
      </c>
    </row>
    <row r="6" spans="1:10" x14ac:dyDescent="0.2">
      <c r="A6" s="18" t="s">
        <v>18</v>
      </c>
      <c r="B6" s="19" t="s">
        <v>143</v>
      </c>
      <c r="C6" s="7">
        <f>(E6*3)+F6</f>
        <v>9</v>
      </c>
      <c r="D6" s="8">
        <f>E6+F6</f>
        <v>5</v>
      </c>
      <c r="E6" s="8">
        <v>2</v>
      </c>
      <c r="F6" s="8">
        <v>3</v>
      </c>
      <c r="G6" s="8">
        <f>SUM('Jogos (SE)'!C5,'Jogos (SE)'!H5,'Jogos (SE)'!I10,'Jogos (SE)'!D18,'Jogos (SE)'!I18,'Jogos (SE)'!D26)</f>
        <v>22</v>
      </c>
      <c r="H6" s="8">
        <f>SUM('Jogos (SE)'!D5,'Jogos (SE)'!I5,'Jogos (SE)'!H10,'Jogos (SE)'!C18,'Jogos (SE)'!H18,'Jogos (SE)'!C26)</f>
        <v>21</v>
      </c>
      <c r="I6" s="8">
        <f>G6-H6</f>
        <v>1</v>
      </c>
    </row>
    <row r="7" spans="1:10" x14ac:dyDescent="0.2">
      <c r="A7" s="22" t="s">
        <v>21</v>
      </c>
      <c r="B7" s="19" t="s">
        <v>146</v>
      </c>
      <c r="C7" s="7">
        <f>(E7*3)+F7-1</f>
        <v>6</v>
      </c>
      <c r="D7" s="8">
        <f>E7+F7</f>
        <v>5</v>
      </c>
      <c r="E7" s="8">
        <v>1</v>
      </c>
      <c r="F7" s="8">
        <v>4</v>
      </c>
      <c r="G7" s="8">
        <f>SUM('Jogos (SE)'!C3,'Jogos (SE)'!H3,'Jogos (SE)'!C10,'Jogos (SE)'!H10,'Jogos (SE)'!C17,'Jogos (SE)'!H17)</f>
        <v>17</v>
      </c>
      <c r="H7" s="8">
        <f>SUM('Jogos (SE)'!D3,'Jogos (SE)'!I3,'Jogos (SE)'!D10,'Jogos (SE)'!I10,'Jogos (SE)'!D17,'Jogos (SE)'!I17)</f>
        <v>29</v>
      </c>
      <c r="I7" s="8">
        <f>G7-H7</f>
        <v>-12</v>
      </c>
    </row>
    <row r="8" spans="1:10" x14ac:dyDescent="0.2">
      <c r="A8" s="22" t="s">
        <v>24</v>
      </c>
      <c r="B8" s="19" t="s">
        <v>142</v>
      </c>
      <c r="C8" s="7">
        <f>(E8*3)+F8-1</f>
        <v>5</v>
      </c>
      <c r="D8" s="8">
        <f t="shared" ref="D8" si="2">E8+F8</f>
        <v>4</v>
      </c>
      <c r="E8" s="8">
        <v>1</v>
      </c>
      <c r="F8" s="8">
        <v>3</v>
      </c>
      <c r="G8" s="8">
        <f>SUM('Jogos (SE)'!D3,'Jogos (SE)'!H4,'Jogos (SE)'!C11,'Jogos (SE)'!H11,'Jogos (SE)'!C18,'Jogos (SE)'!C24)</f>
        <v>11</v>
      </c>
      <c r="H8" s="8">
        <f>SUM('Jogos (SE)'!C3,'Jogos (SE)'!I4,'Jogos (SE)'!D11,'Jogos (SE)'!I11,'Jogos (SE)'!D18,'Jogos (SE)'!D24)</f>
        <v>21</v>
      </c>
      <c r="I8" s="8">
        <f t="shared" ref="I8" si="3">G8-H8</f>
        <v>-10</v>
      </c>
    </row>
    <row r="9" spans="1:10" x14ac:dyDescent="0.2">
      <c r="A9" s="22" t="s">
        <v>148</v>
      </c>
      <c r="B9" s="19" t="s">
        <v>145</v>
      </c>
      <c r="C9" s="7">
        <f>(E9*3)+F9</f>
        <v>2</v>
      </c>
      <c r="D9" s="8">
        <f>E9+F9</f>
        <v>2</v>
      </c>
      <c r="E9" s="8">
        <v>0</v>
      </c>
      <c r="F9" s="8">
        <v>2</v>
      </c>
      <c r="G9" s="8">
        <f>SUM('Jogos (SE)'!C4,'Jogos (SE)'!I3,'Jogos (SE)'!D11,'Jogos (SE)'!H12,'Jogos (SE)'!H18,'Jogos (SE)'!C25)</f>
        <v>4</v>
      </c>
      <c r="H9" s="8">
        <f>SUM('Jogos (SE)'!D4,'Jogos (SE)'!H3,'Jogos (SE)'!C11,'Jogos (SE)'!I12,'Jogos (SE)'!I18,'Jogos (SE)'!D25)</f>
        <v>12</v>
      </c>
      <c r="I9" s="8">
        <f>G9-H9</f>
        <v>-8</v>
      </c>
    </row>
  </sheetData>
  <mergeCells count="1">
    <mergeCell ref="A1:I1"/>
  </mergeCells>
  <conditionalFormatting sqref="I6:I9 I3">
    <cfRule type="cellIs" dxfId="5" priority="509" operator="equal">
      <formula>0</formula>
    </cfRule>
    <cfRule type="cellIs" dxfId="4" priority="510" operator="lessThan">
      <formula>0</formula>
    </cfRule>
    <cfRule type="cellIs" dxfId="3" priority="511" operator="greaterThan">
      <formula>0</formula>
    </cfRule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ellIs" dxfId="2" priority="513" operator="equal">
      <formula>0</formula>
    </cfRule>
    <cfRule type="cellIs" dxfId="1" priority="514" operator="lessThan">
      <formula>0</formula>
    </cfRule>
    <cfRule type="cellIs" dxfId="0" priority="515" operator="greaterThan">
      <formula>0</formula>
    </cfRule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1731-F2EB-468F-9FC0-CF9946E366EC}">
  <dimension ref="A1:I27"/>
  <sheetViews>
    <sheetView topLeftCell="D1" zoomScale="80" zoomScaleNormal="80" workbookViewId="0">
      <selection activeCell="I5" sqref="I5"/>
    </sheetView>
  </sheetViews>
  <sheetFormatPr defaultColWidth="8.875" defaultRowHeight="15" x14ac:dyDescent="0.2"/>
  <cols>
    <col min="1" max="2" width="21.65625" bestFit="1" customWidth="1"/>
    <col min="3" max="4" width="9.14453125" bestFit="1" customWidth="1"/>
    <col min="5" max="5" width="5.109375" bestFit="1" customWidth="1"/>
    <col min="6" max="7" width="21.65625" bestFit="1" customWidth="1"/>
    <col min="8" max="9" width="9.14453125" bestFit="1" customWidth="1"/>
    <col min="10" max="10" width="5.109375" bestFit="1" customWidth="1"/>
    <col min="11" max="12" width="21.65625" bestFit="1" customWidth="1"/>
    <col min="13" max="14" width="9.14453125" bestFit="1" customWidth="1"/>
    <col min="15" max="15" width="5.109375" bestFit="1" customWidth="1"/>
    <col min="16" max="16" width="21.38671875" bestFit="1" customWidth="1"/>
    <col min="17" max="17" width="21.65625" bestFit="1" customWidth="1"/>
    <col min="18" max="19" width="9.14453125" bestFit="1" customWidth="1"/>
    <col min="20" max="20" width="5.109375" bestFit="1" customWidth="1"/>
  </cols>
  <sheetData>
    <row r="1" spans="1:9" x14ac:dyDescent="0.2">
      <c r="A1" s="27" t="s">
        <v>140</v>
      </c>
      <c r="B1" s="27"/>
      <c r="C1" s="27"/>
      <c r="D1" s="27"/>
      <c r="F1" s="27" t="s">
        <v>140</v>
      </c>
      <c r="G1" s="27"/>
      <c r="H1" s="27"/>
      <c r="I1" s="27"/>
    </row>
    <row r="2" spans="1:9" x14ac:dyDescent="0.2">
      <c r="A2" s="28" t="s">
        <v>63</v>
      </c>
      <c r="B2" s="29"/>
      <c r="C2" s="28" t="s">
        <v>64</v>
      </c>
      <c r="D2" s="29"/>
      <c r="F2" s="28" t="s">
        <v>65</v>
      </c>
      <c r="G2" s="29"/>
      <c r="H2" s="28" t="s">
        <v>64</v>
      </c>
      <c r="I2" s="29"/>
    </row>
    <row r="3" spans="1:9" x14ac:dyDescent="0.2">
      <c r="A3" s="20" t="str">
        <f>'Grupos (SE)'!B7</f>
        <v>Roland e Marcondes</v>
      </c>
      <c r="B3" s="20" t="str">
        <f>'Grupos (SE)'!B8</f>
        <v>Jorge e Flávia</v>
      </c>
      <c r="C3" s="22">
        <v>3</v>
      </c>
      <c r="D3" s="22">
        <v>6</v>
      </c>
      <c r="F3" s="20" t="str">
        <f>$A$3</f>
        <v>Roland e Marcondes</v>
      </c>
      <c r="G3" s="20" t="str">
        <f>$A$4</f>
        <v>Lula e Pelágio</v>
      </c>
      <c r="H3" s="22">
        <v>0</v>
      </c>
      <c r="I3" s="22">
        <v>0</v>
      </c>
    </row>
    <row r="4" spans="1:9" x14ac:dyDescent="0.2">
      <c r="A4" s="20" t="str">
        <f>'Grupos (SE)'!B9</f>
        <v>Lula e Pelágio</v>
      </c>
      <c r="B4" s="20" t="str">
        <f>'Grupos (SE)'!B3</f>
        <v>Humberto e Carlos L.</v>
      </c>
      <c r="C4" s="22">
        <v>2</v>
      </c>
      <c r="D4" s="22">
        <v>6</v>
      </c>
      <c r="F4" s="20" t="str">
        <f>$B$3</f>
        <v>Jorge e Flávia</v>
      </c>
      <c r="G4" s="20" t="str">
        <f>$B$4</f>
        <v>Humberto e Carlos L.</v>
      </c>
      <c r="H4" s="22">
        <v>0</v>
      </c>
      <c r="I4" s="22">
        <v>6</v>
      </c>
    </row>
    <row r="5" spans="1:9" x14ac:dyDescent="0.2">
      <c r="A5" s="20" t="str">
        <f>'Grupos (SE)'!B6</f>
        <v>Anderson e Carlos D.</v>
      </c>
      <c r="B5" s="20" t="str">
        <f>'Grupos (SE)'!B4</f>
        <v>Nonato e Zinho</v>
      </c>
      <c r="C5" s="22">
        <v>4</v>
      </c>
      <c r="D5" s="22">
        <v>6</v>
      </c>
      <c r="F5" s="20" t="str">
        <f>$A$5</f>
        <v>Anderson e Carlos D.</v>
      </c>
      <c r="G5" s="20" t="str">
        <f>$A$6</f>
        <v>J. Antonio e Cruz</v>
      </c>
      <c r="H5" s="22">
        <v>3</v>
      </c>
      <c r="I5" s="22">
        <v>6</v>
      </c>
    </row>
    <row r="6" spans="1:9" x14ac:dyDescent="0.2">
      <c r="A6" s="20" t="str">
        <f>'Grupos (SE)'!B5</f>
        <v>J. Antonio e Cruz</v>
      </c>
      <c r="B6" s="22" t="s">
        <v>99</v>
      </c>
      <c r="C6" s="28" t="s">
        <v>100</v>
      </c>
      <c r="D6" s="29"/>
      <c r="F6" s="20" t="str">
        <f>$B$5</f>
        <v>Nonato e Zinho</v>
      </c>
      <c r="G6" s="22" t="s">
        <v>99</v>
      </c>
      <c r="H6" s="28" t="s">
        <v>100</v>
      </c>
      <c r="I6" s="29"/>
    </row>
    <row r="8" spans="1:9" x14ac:dyDescent="0.2">
      <c r="A8" s="27" t="s">
        <v>140</v>
      </c>
      <c r="B8" s="27"/>
      <c r="C8" s="27"/>
      <c r="D8" s="27"/>
      <c r="F8" s="27" t="s">
        <v>140</v>
      </c>
      <c r="G8" s="27"/>
      <c r="H8" s="27"/>
      <c r="I8" s="27"/>
    </row>
    <row r="9" spans="1:9" x14ac:dyDescent="0.2">
      <c r="A9" s="28" t="s">
        <v>66</v>
      </c>
      <c r="B9" s="29"/>
      <c r="C9" s="28" t="s">
        <v>64</v>
      </c>
      <c r="D9" s="29"/>
      <c r="F9" s="28" t="s">
        <v>67</v>
      </c>
      <c r="G9" s="29"/>
      <c r="H9" s="28" t="s">
        <v>64</v>
      </c>
      <c r="I9" s="29"/>
    </row>
    <row r="10" spans="1:9" x14ac:dyDescent="0.2">
      <c r="A10" s="20" t="str">
        <f>$A$3</f>
        <v>Roland e Marcondes</v>
      </c>
      <c r="B10" s="20" t="str">
        <f>$B$4</f>
        <v>Humberto e Carlos L.</v>
      </c>
      <c r="C10" s="22">
        <v>0</v>
      </c>
      <c r="D10" s="22">
        <v>6</v>
      </c>
      <c r="F10" s="20" t="str">
        <f>$A$3</f>
        <v>Roland e Marcondes</v>
      </c>
      <c r="G10" s="20" t="str">
        <f>$A$5</f>
        <v>Anderson e Carlos D.</v>
      </c>
      <c r="H10" s="22">
        <v>2</v>
      </c>
      <c r="I10" s="22">
        <v>6</v>
      </c>
    </row>
    <row r="11" spans="1:9" x14ac:dyDescent="0.2">
      <c r="A11" s="20" t="str">
        <f>$B$3</f>
        <v>Jorge e Flávia</v>
      </c>
      <c r="B11" s="20" t="str">
        <f>$A$4</f>
        <v>Lula e Pelágio</v>
      </c>
      <c r="C11" s="22">
        <v>0</v>
      </c>
      <c r="D11" s="22">
        <v>0</v>
      </c>
      <c r="F11" s="20" t="str">
        <f>$B$3</f>
        <v>Jorge e Flávia</v>
      </c>
      <c r="G11" s="20" t="str">
        <f>$A$6</f>
        <v>J. Antonio e Cruz</v>
      </c>
      <c r="H11" s="22">
        <v>0</v>
      </c>
      <c r="I11" s="22">
        <v>0</v>
      </c>
    </row>
    <row r="12" spans="1:9" x14ac:dyDescent="0.2">
      <c r="A12" s="20" t="str">
        <f>$B$5</f>
        <v>Nonato e Zinho</v>
      </c>
      <c r="B12" s="20" t="str">
        <f>$A$6</f>
        <v>J. Antonio e Cruz</v>
      </c>
      <c r="C12" s="22">
        <v>0</v>
      </c>
      <c r="D12" s="22">
        <v>0</v>
      </c>
      <c r="F12" s="20" t="str">
        <f>$A$4</f>
        <v>Lula e Pelágio</v>
      </c>
      <c r="G12" s="20" t="str">
        <f>$B$5</f>
        <v>Nonato e Zinho</v>
      </c>
      <c r="H12" s="22">
        <v>2</v>
      </c>
      <c r="I12" s="22">
        <v>6</v>
      </c>
    </row>
    <row r="13" spans="1:9" x14ac:dyDescent="0.2">
      <c r="A13" s="20" t="str">
        <f>$A$5</f>
        <v>Anderson e Carlos D.</v>
      </c>
      <c r="B13" s="22" t="s">
        <v>99</v>
      </c>
      <c r="C13" s="28" t="s">
        <v>100</v>
      </c>
      <c r="D13" s="29"/>
      <c r="F13" s="20" t="str">
        <f>$B$4</f>
        <v>Humberto e Carlos L.</v>
      </c>
      <c r="G13" s="22" t="s">
        <v>99</v>
      </c>
      <c r="H13" s="28" t="s">
        <v>100</v>
      </c>
      <c r="I13" s="29"/>
    </row>
    <row r="15" spans="1:9" x14ac:dyDescent="0.2">
      <c r="A15" s="27" t="s">
        <v>140</v>
      </c>
      <c r="B15" s="27"/>
      <c r="C15" s="27"/>
      <c r="D15" s="27"/>
      <c r="F15" s="27" t="s">
        <v>140</v>
      </c>
      <c r="G15" s="27"/>
      <c r="H15" s="27"/>
      <c r="I15" s="27"/>
    </row>
    <row r="16" spans="1:9" x14ac:dyDescent="0.2">
      <c r="A16" s="28" t="s">
        <v>68</v>
      </c>
      <c r="B16" s="29"/>
      <c r="C16" s="28" t="s">
        <v>64</v>
      </c>
      <c r="D16" s="29"/>
      <c r="F16" s="28" t="s">
        <v>150</v>
      </c>
      <c r="G16" s="29"/>
      <c r="H16" s="28" t="s">
        <v>64</v>
      </c>
      <c r="I16" s="29"/>
    </row>
    <row r="17" spans="1:9" x14ac:dyDescent="0.2">
      <c r="A17" s="20" t="str">
        <f>$A$3</f>
        <v>Roland e Marcondes</v>
      </c>
      <c r="B17" s="20" t="str">
        <f>$B$5</f>
        <v>Nonato e Zinho</v>
      </c>
      <c r="C17" s="22">
        <v>6</v>
      </c>
      <c r="D17" s="22">
        <v>4</v>
      </c>
      <c r="F17" s="20" t="str">
        <f>$A$3</f>
        <v>Roland e Marcondes</v>
      </c>
      <c r="G17" s="20" t="str">
        <f>$A$6</f>
        <v>J. Antonio e Cruz</v>
      </c>
      <c r="H17" s="22">
        <v>6</v>
      </c>
      <c r="I17" s="22">
        <v>7</v>
      </c>
    </row>
    <row r="18" spans="1:9" x14ac:dyDescent="0.2">
      <c r="A18" s="20" t="str">
        <f>$B$3</f>
        <v>Jorge e Flávia</v>
      </c>
      <c r="B18" s="20" t="str">
        <f>$A$5</f>
        <v>Anderson e Carlos D.</v>
      </c>
      <c r="C18" s="22">
        <v>1</v>
      </c>
      <c r="D18" s="22">
        <v>6</v>
      </c>
      <c r="F18" s="20" t="str">
        <f>$A$4</f>
        <v>Lula e Pelágio</v>
      </c>
      <c r="G18" s="20" t="str">
        <f>$A$5</f>
        <v>Anderson e Carlos D.</v>
      </c>
      <c r="H18" s="22">
        <v>0</v>
      </c>
      <c r="I18" s="22">
        <v>0</v>
      </c>
    </row>
    <row r="19" spans="1:9" x14ac:dyDescent="0.2">
      <c r="A19" s="20" t="str">
        <f>$B$4</f>
        <v>Humberto e Carlos L.</v>
      </c>
      <c r="B19" s="20" t="str">
        <f>$A$6</f>
        <v>J. Antonio e Cruz</v>
      </c>
      <c r="C19" s="22">
        <v>5</v>
      </c>
      <c r="D19" s="22">
        <v>7</v>
      </c>
      <c r="F19" s="20" t="str">
        <f>$B$4</f>
        <v>Humberto e Carlos L.</v>
      </c>
      <c r="G19" s="20" t="str">
        <f>$B$5</f>
        <v>Nonato e Zinho</v>
      </c>
      <c r="H19" s="22">
        <v>0</v>
      </c>
      <c r="I19" s="22">
        <v>0</v>
      </c>
    </row>
    <row r="20" spans="1:9" x14ac:dyDescent="0.2">
      <c r="A20" s="20" t="str">
        <f>$A$4</f>
        <v>Lula e Pelágio</v>
      </c>
      <c r="B20" s="22" t="s">
        <v>99</v>
      </c>
      <c r="C20" s="28" t="s">
        <v>100</v>
      </c>
      <c r="D20" s="29"/>
      <c r="F20" s="20" t="str">
        <f>$B$3</f>
        <v>Jorge e Flávia</v>
      </c>
      <c r="G20" s="22" t="s">
        <v>99</v>
      </c>
      <c r="H20" s="28" t="s">
        <v>100</v>
      </c>
      <c r="I20" s="29"/>
    </row>
    <row r="22" spans="1:9" x14ac:dyDescent="0.2">
      <c r="A22" s="27" t="s">
        <v>140</v>
      </c>
      <c r="B22" s="27"/>
      <c r="C22" s="27"/>
      <c r="D22" s="27"/>
    </row>
    <row r="23" spans="1:9" x14ac:dyDescent="0.2">
      <c r="A23" s="28" t="s">
        <v>151</v>
      </c>
      <c r="B23" s="29"/>
      <c r="C23" s="28" t="s">
        <v>64</v>
      </c>
      <c r="D23" s="29"/>
    </row>
    <row r="24" spans="1:9" x14ac:dyDescent="0.2">
      <c r="A24" s="20" t="str">
        <f>$B$3</f>
        <v>Jorge e Flávia</v>
      </c>
      <c r="B24" s="20" t="str">
        <f>$B$5</f>
        <v>Nonato e Zinho</v>
      </c>
      <c r="C24" s="22">
        <v>4</v>
      </c>
      <c r="D24" s="22">
        <v>6</v>
      </c>
    </row>
    <row r="25" spans="1:9" x14ac:dyDescent="0.2">
      <c r="A25" s="20" t="str">
        <f>$A$4</f>
        <v>Lula e Pelágio</v>
      </c>
      <c r="B25" s="20" t="str">
        <f>$A$6</f>
        <v>J. Antonio e Cruz</v>
      </c>
      <c r="C25" s="22">
        <v>0</v>
      </c>
      <c r="D25" s="22">
        <v>0</v>
      </c>
    </row>
    <row r="26" spans="1:9" x14ac:dyDescent="0.2">
      <c r="A26" s="20" t="str">
        <f>$B$4</f>
        <v>Humberto e Carlos L.</v>
      </c>
      <c r="B26" s="20" t="str">
        <f>$A$5</f>
        <v>Anderson e Carlos D.</v>
      </c>
      <c r="C26" s="22">
        <v>6</v>
      </c>
      <c r="D26" s="22">
        <v>3</v>
      </c>
    </row>
    <row r="27" spans="1:9" x14ac:dyDescent="0.2">
      <c r="A27" s="20" t="str">
        <f>$A$3</f>
        <v>Roland e Marcondes</v>
      </c>
      <c r="B27" s="22" t="s">
        <v>99</v>
      </c>
      <c r="C27" s="28" t="s">
        <v>100</v>
      </c>
      <c r="D27" s="29"/>
    </row>
  </sheetData>
  <mergeCells count="28">
    <mergeCell ref="H20:I20"/>
    <mergeCell ref="A22:D22"/>
    <mergeCell ref="A23:B23"/>
    <mergeCell ref="C23:D23"/>
    <mergeCell ref="C27:D27"/>
    <mergeCell ref="C20:D20"/>
    <mergeCell ref="C13:D13"/>
    <mergeCell ref="H13:I13"/>
    <mergeCell ref="A15:D15"/>
    <mergeCell ref="F15:I15"/>
    <mergeCell ref="A16:B16"/>
    <mergeCell ref="C16:D16"/>
    <mergeCell ref="F16:G16"/>
    <mergeCell ref="H16:I16"/>
    <mergeCell ref="C6:D6"/>
    <mergeCell ref="H6:I6"/>
    <mergeCell ref="A8:D8"/>
    <mergeCell ref="F8:I8"/>
    <mergeCell ref="A9:B9"/>
    <mergeCell ref="C9:D9"/>
    <mergeCell ref="F9:G9"/>
    <mergeCell ref="H9:I9"/>
    <mergeCell ref="A1:D1"/>
    <mergeCell ref="F1:I1"/>
    <mergeCell ref="A2:B2"/>
    <mergeCell ref="C2:D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87D7A-01FB-4171-8D60-B58A64BB5404}">
  <dimension ref="A1:T87"/>
  <sheetViews>
    <sheetView topLeftCell="A48" zoomScale="80" zoomScaleNormal="80" workbookViewId="0">
      <selection activeCell="C66" sqref="C66"/>
    </sheetView>
  </sheetViews>
  <sheetFormatPr defaultColWidth="8.875" defaultRowHeight="15" x14ac:dyDescent="0.2"/>
  <cols>
    <col min="1" max="2" width="12.23828125" bestFit="1" customWidth="1"/>
    <col min="3" max="4" width="9.14453125" bestFit="1" customWidth="1"/>
    <col min="5" max="5" width="4.70703125" bestFit="1" customWidth="1"/>
    <col min="6" max="6" width="12.23828125" bestFit="1" customWidth="1"/>
    <col min="7" max="7" width="11.703125" bestFit="1" customWidth="1"/>
    <col min="8" max="9" width="9.14453125" bestFit="1" customWidth="1"/>
    <col min="10" max="10" width="4.70703125" bestFit="1" customWidth="1"/>
    <col min="11" max="11" width="12.23828125" bestFit="1" customWidth="1"/>
    <col min="12" max="12" width="11.703125" bestFit="1" customWidth="1"/>
    <col min="13" max="14" width="9.14453125" bestFit="1" customWidth="1"/>
    <col min="15" max="15" width="4.70703125" bestFit="1" customWidth="1"/>
    <col min="16" max="16" width="12.23828125" bestFit="1" customWidth="1"/>
    <col min="17" max="17" width="11.703125" bestFit="1" customWidth="1"/>
    <col min="20" max="20" width="4.70703125" bestFit="1" customWidth="1"/>
  </cols>
  <sheetData>
    <row r="1" spans="1:20" x14ac:dyDescent="0.2">
      <c r="A1" s="27" t="s">
        <v>0</v>
      </c>
      <c r="B1" s="27"/>
      <c r="C1" s="27"/>
      <c r="D1" s="27"/>
      <c r="F1" s="27" t="s">
        <v>0</v>
      </c>
      <c r="G1" s="27"/>
      <c r="H1" s="27"/>
      <c r="I1" s="27"/>
      <c r="K1" s="27" t="s">
        <v>0</v>
      </c>
      <c r="L1" s="27"/>
      <c r="M1" s="27"/>
      <c r="N1" s="27"/>
      <c r="P1" s="27" t="s">
        <v>0</v>
      </c>
      <c r="Q1" s="27"/>
      <c r="R1" s="27"/>
      <c r="S1" s="27"/>
    </row>
    <row r="2" spans="1:20" x14ac:dyDescent="0.2">
      <c r="A2" s="28" t="s">
        <v>63</v>
      </c>
      <c r="B2" s="29"/>
      <c r="C2" s="28" t="s">
        <v>64</v>
      </c>
      <c r="D2" s="29"/>
      <c r="F2" s="28" t="s">
        <v>65</v>
      </c>
      <c r="G2" s="29"/>
      <c r="H2" s="28" t="s">
        <v>64</v>
      </c>
      <c r="I2" s="29"/>
      <c r="K2" s="28" t="s">
        <v>66</v>
      </c>
      <c r="L2" s="29"/>
      <c r="M2" s="28" t="s">
        <v>64</v>
      </c>
      <c r="N2" s="29"/>
      <c r="P2" s="28" t="s">
        <v>67</v>
      </c>
      <c r="Q2" s="29"/>
      <c r="R2" s="28" t="s">
        <v>64</v>
      </c>
      <c r="S2" s="29"/>
    </row>
    <row r="3" spans="1:20" x14ac:dyDescent="0.2">
      <c r="A3" s="20" t="str">
        <f>'Grupos (500;1000)'!B3</f>
        <v>Fábio F.</v>
      </c>
      <c r="B3" s="20" t="str">
        <f>'Grupos (500;1000)'!B6</f>
        <v>Otávio</v>
      </c>
      <c r="C3" s="22">
        <v>6</v>
      </c>
      <c r="D3" s="22">
        <v>1</v>
      </c>
      <c r="F3" s="20" t="str">
        <f>$A$3</f>
        <v>Fábio F.</v>
      </c>
      <c r="G3" s="20" t="str">
        <f>$A$4</f>
        <v>Gustavo</v>
      </c>
      <c r="H3" s="22">
        <v>6</v>
      </c>
      <c r="I3" s="22">
        <v>0</v>
      </c>
      <c r="K3" s="20" t="str">
        <f>$A$3</f>
        <v>Fábio F.</v>
      </c>
      <c r="L3" s="20" t="str">
        <f>$A$5</f>
        <v>Ademir</v>
      </c>
      <c r="M3" s="22">
        <v>6</v>
      </c>
      <c r="N3" s="22">
        <v>4</v>
      </c>
      <c r="P3" s="20" t="str">
        <f>$A$3</f>
        <v>Fábio F.</v>
      </c>
      <c r="Q3" s="20" t="str">
        <f>$B$4</f>
        <v>Jerônimo</v>
      </c>
      <c r="R3" s="22">
        <v>6</v>
      </c>
      <c r="S3" s="22">
        <v>3</v>
      </c>
    </row>
    <row r="4" spans="1:20" x14ac:dyDescent="0.2">
      <c r="A4" s="20" t="str">
        <f>'Grupos (500;1000)'!B8</f>
        <v>Gustavo</v>
      </c>
      <c r="B4" s="20" t="str">
        <f>'Grupos (500;1000)'!B7</f>
        <v>Jerônimo</v>
      </c>
      <c r="C4" s="22">
        <v>1</v>
      </c>
      <c r="D4" s="22">
        <v>6</v>
      </c>
      <c r="F4" s="20" t="str">
        <f>$B$3</f>
        <v>Otávio</v>
      </c>
      <c r="G4" s="20" t="str">
        <f>$A$5</f>
        <v>Ademir</v>
      </c>
      <c r="H4" s="22">
        <v>1</v>
      </c>
      <c r="I4" s="22">
        <v>6</v>
      </c>
      <c r="K4" s="20" t="str">
        <f>$B$3</f>
        <v>Otávio</v>
      </c>
      <c r="L4" s="20" t="str">
        <f>$B$4</f>
        <v>Jerônimo</v>
      </c>
      <c r="M4" s="22">
        <v>6</v>
      </c>
      <c r="N4" s="22">
        <v>4</v>
      </c>
      <c r="P4" s="20" t="str">
        <f>$A$4</f>
        <v>Gustavo</v>
      </c>
      <c r="Q4" s="20" t="str">
        <f>$A$5</f>
        <v>Ademir</v>
      </c>
      <c r="R4" s="22">
        <v>0</v>
      </c>
      <c r="S4" s="22">
        <v>6</v>
      </c>
    </row>
    <row r="5" spans="1:20" x14ac:dyDescent="0.2">
      <c r="A5" s="20" t="str">
        <f>'Grupos (500;1000)'!B4</f>
        <v>Ademir</v>
      </c>
      <c r="B5" s="20" t="str">
        <f>'Grupos (500;1000)'!B5</f>
        <v>Daniel R.</v>
      </c>
      <c r="C5" s="22">
        <v>6</v>
      </c>
      <c r="D5" s="22">
        <v>4</v>
      </c>
      <c r="F5" s="20" t="str">
        <f>$B$4</f>
        <v>Jerônimo</v>
      </c>
      <c r="G5" s="20" t="str">
        <f>$B$5</f>
        <v>Daniel R.</v>
      </c>
      <c r="H5" s="22">
        <v>3</v>
      </c>
      <c r="I5" s="22">
        <v>6</v>
      </c>
      <c r="K5" s="20" t="str">
        <f>$A$4</f>
        <v>Gustavo</v>
      </c>
      <c r="L5" s="20" t="str">
        <f>$B$5</f>
        <v>Daniel R.</v>
      </c>
      <c r="M5" s="22">
        <v>0</v>
      </c>
      <c r="N5" s="22">
        <v>6</v>
      </c>
      <c r="O5" t="s">
        <v>69</v>
      </c>
      <c r="P5" s="20" t="str">
        <f>$B$3</f>
        <v>Otávio</v>
      </c>
      <c r="Q5" s="20" t="str">
        <f>$B$5</f>
        <v>Daniel R.</v>
      </c>
      <c r="R5" s="22">
        <v>2</v>
      </c>
      <c r="S5" s="22">
        <v>6</v>
      </c>
    </row>
    <row r="6" spans="1:20" x14ac:dyDescent="0.2">
      <c r="A6" s="27" t="s">
        <v>0</v>
      </c>
      <c r="B6" s="27"/>
      <c r="C6" s="27"/>
      <c r="D6" s="27"/>
    </row>
    <row r="7" spans="1:20" x14ac:dyDescent="0.2">
      <c r="A7" s="28" t="s">
        <v>68</v>
      </c>
      <c r="B7" s="29"/>
      <c r="C7" s="28" t="s">
        <v>64</v>
      </c>
      <c r="D7" s="29"/>
    </row>
    <row r="8" spans="1:20" x14ac:dyDescent="0.2">
      <c r="A8" s="20" t="str">
        <f>$B$3</f>
        <v>Otávio</v>
      </c>
      <c r="B8" s="20" t="str">
        <f>$A$4</f>
        <v>Gustavo</v>
      </c>
      <c r="C8" s="22">
        <v>6</v>
      </c>
      <c r="D8" s="22">
        <v>0</v>
      </c>
    </row>
    <row r="9" spans="1:20" x14ac:dyDescent="0.2">
      <c r="A9" s="20" t="str">
        <f>$A$5</f>
        <v>Ademir</v>
      </c>
      <c r="B9" s="20" t="str">
        <f>$B$4</f>
        <v>Jerônimo</v>
      </c>
      <c r="C9" s="22">
        <v>6</v>
      </c>
      <c r="D9" s="22">
        <v>1</v>
      </c>
    </row>
    <row r="10" spans="1:20" x14ac:dyDescent="0.2">
      <c r="A10" s="20" t="str">
        <f>$A$3</f>
        <v>Fábio F.</v>
      </c>
      <c r="B10" s="20" t="str">
        <f>$B$5</f>
        <v>Daniel R.</v>
      </c>
      <c r="C10" s="22">
        <v>6</v>
      </c>
      <c r="D10" s="22">
        <v>4</v>
      </c>
    </row>
    <row r="11" spans="1:20" s="21" customFormat="1" x14ac:dyDescent="0.2"/>
    <row r="12" spans="1:20" x14ac:dyDescent="0.2">
      <c r="A12" s="27" t="s">
        <v>27</v>
      </c>
      <c r="B12" s="27"/>
      <c r="C12" s="27"/>
      <c r="D12" s="27"/>
      <c r="F12" s="27" t="s">
        <v>27</v>
      </c>
      <c r="G12" s="27"/>
      <c r="H12" s="27"/>
      <c r="I12" s="27"/>
      <c r="K12" s="27" t="s">
        <v>27</v>
      </c>
      <c r="L12" s="27"/>
      <c r="M12" s="27"/>
      <c r="N12" s="27"/>
      <c r="P12" s="27" t="s">
        <v>27</v>
      </c>
      <c r="Q12" s="27"/>
      <c r="R12" s="27"/>
      <c r="S12" s="27"/>
    </row>
    <row r="13" spans="1:20" x14ac:dyDescent="0.2">
      <c r="A13" s="28" t="s">
        <v>63</v>
      </c>
      <c r="B13" s="29"/>
      <c r="C13" s="28" t="s">
        <v>64</v>
      </c>
      <c r="D13" s="29"/>
      <c r="F13" s="28" t="s">
        <v>65</v>
      </c>
      <c r="G13" s="29"/>
      <c r="H13" s="28" t="s">
        <v>64</v>
      </c>
      <c r="I13" s="29"/>
      <c r="K13" s="28" t="s">
        <v>66</v>
      </c>
      <c r="L13" s="29"/>
      <c r="M13" s="28" t="s">
        <v>64</v>
      </c>
      <c r="N13" s="29"/>
      <c r="P13" s="28" t="s">
        <v>67</v>
      </c>
      <c r="Q13" s="29"/>
      <c r="R13" s="28" t="s">
        <v>64</v>
      </c>
      <c r="S13" s="29"/>
    </row>
    <row r="14" spans="1:20" x14ac:dyDescent="0.2">
      <c r="A14" s="20" t="str">
        <f>'Grupos (500;1000)'!B17</f>
        <v>Aguiar</v>
      </c>
      <c r="B14" s="20" t="str">
        <f>'Grupos (500;1000)'!B13</f>
        <v>André C.</v>
      </c>
      <c r="C14" s="22">
        <v>0</v>
      </c>
      <c r="D14" s="22">
        <v>6</v>
      </c>
      <c r="E14" t="s">
        <v>69</v>
      </c>
      <c r="F14" s="20" t="str">
        <f>$A$14</f>
        <v>Aguiar</v>
      </c>
      <c r="G14" s="20" t="str">
        <f>$A$15</f>
        <v>Arnon</v>
      </c>
      <c r="H14" s="22">
        <v>0</v>
      </c>
      <c r="I14" s="22">
        <v>6</v>
      </c>
      <c r="J14" t="s">
        <v>69</v>
      </c>
      <c r="K14" s="20" t="str">
        <f>$A$14</f>
        <v>Aguiar</v>
      </c>
      <c r="L14" s="20" t="str">
        <f>$A$16</f>
        <v>Patinha</v>
      </c>
      <c r="M14" s="22">
        <v>0</v>
      </c>
      <c r="N14" s="22">
        <v>6</v>
      </c>
      <c r="O14" t="s">
        <v>69</v>
      </c>
      <c r="P14" s="20" t="str">
        <f>$A$14</f>
        <v>Aguiar</v>
      </c>
      <c r="Q14" s="20" t="str">
        <f>$B$15</f>
        <v>Paulo C.</v>
      </c>
      <c r="R14" s="22">
        <v>0</v>
      </c>
      <c r="S14" s="22">
        <v>6</v>
      </c>
      <c r="T14" t="s">
        <v>69</v>
      </c>
    </row>
    <row r="15" spans="1:20" x14ac:dyDescent="0.2">
      <c r="A15" s="20" t="str">
        <f>'Grupos (500;1000)'!B14</f>
        <v>Arnon</v>
      </c>
      <c r="B15" s="20" t="str">
        <f>'Grupos (500;1000)'!B15</f>
        <v>Paulo C.</v>
      </c>
      <c r="C15" s="22">
        <v>7</v>
      </c>
      <c r="D15" s="22">
        <v>6</v>
      </c>
      <c r="F15" s="20" t="str">
        <f>$B$14</f>
        <v>André C.</v>
      </c>
      <c r="G15" s="20" t="str">
        <f>$A$16</f>
        <v>Patinha</v>
      </c>
      <c r="H15" s="22">
        <v>3</v>
      </c>
      <c r="I15" s="22">
        <v>6</v>
      </c>
      <c r="K15" s="20" t="str">
        <f>$B$14</f>
        <v>André C.</v>
      </c>
      <c r="L15" s="20" t="str">
        <f>$B$15</f>
        <v>Paulo C.</v>
      </c>
      <c r="M15" s="22">
        <v>6</v>
      </c>
      <c r="N15" s="22">
        <v>1</v>
      </c>
      <c r="P15" s="20" t="str">
        <f>$A$15</f>
        <v>Arnon</v>
      </c>
      <c r="Q15" s="20" t="str">
        <f>$A$16</f>
        <v>Patinha</v>
      </c>
      <c r="R15" s="22">
        <v>2</v>
      </c>
      <c r="S15" s="22">
        <v>6</v>
      </c>
    </row>
    <row r="16" spans="1:20" x14ac:dyDescent="0.2">
      <c r="A16" s="20" t="str">
        <f>'Grupos (500;1000)'!B12</f>
        <v>Patinha</v>
      </c>
      <c r="B16" s="20" t="str">
        <f>'Grupos (500;1000)'!B16</f>
        <v>Silvio</v>
      </c>
      <c r="C16" s="22">
        <v>6</v>
      </c>
      <c r="D16" s="22">
        <v>3</v>
      </c>
      <c r="F16" s="20" t="str">
        <f>$B$15</f>
        <v>Paulo C.</v>
      </c>
      <c r="G16" s="20" t="str">
        <f>$B$16</f>
        <v>Silvio</v>
      </c>
      <c r="H16" s="22">
        <v>6</v>
      </c>
      <c r="I16" s="22">
        <v>1</v>
      </c>
      <c r="K16" s="20" t="str">
        <f>$A$15</f>
        <v>Arnon</v>
      </c>
      <c r="L16" s="20" t="str">
        <f>$B$16</f>
        <v>Silvio</v>
      </c>
      <c r="M16" s="22">
        <v>6</v>
      </c>
      <c r="N16" s="22">
        <v>4</v>
      </c>
      <c r="P16" s="20" t="str">
        <f>$B$14</f>
        <v>André C.</v>
      </c>
      <c r="Q16" s="20" t="str">
        <f>$B$16</f>
        <v>Silvio</v>
      </c>
      <c r="R16" s="22">
        <v>6</v>
      </c>
      <c r="S16" s="22">
        <v>1</v>
      </c>
    </row>
    <row r="17" spans="1:20" x14ac:dyDescent="0.2">
      <c r="A17" s="27" t="s">
        <v>27</v>
      </c>
      <c r="B17" s="27"/>
      <c r="C17" s="27"/>
      <c r="D17" s="27"/>
    </row>
    <row r="18" spans="1:20" x14ac:dyDescent="0.2">
      <c r="A18" s="28" t="s">
        <v>68</v>
      </c>
      <c r="B18" s="29"/>
      <c r="C18" s="28" t="s">
        <v>64</v>
      </c>
      <c r="D18" s="29"/>
    </row>
    <row r="19" spans="1:20" x14ac:dyDescent="0.2">
      <c r="A19" s="20" t="str">
        <f>$B$14</f>
        <v>André C.</v>
      </c>
      <c r="B19" s="20" t="str">
        <f>$A$15</f>
        <v>Arnon</v>
      </c>
      <c r="C19" s="22">
        <v>6</v>
      </c>
      <c r="D19" s="22">
        <v>3</v>
      </c>
    </row>
    <row r="20" spans="1:20" x14ac:dyDescent="0.2">
      <c r="A20" s="20" t="str">
        <f>$A$16</f>
        <v>Patinha</v>
      </c>
      <c r="B20" s="20" t="str">
        <f>$B$15</f>
        <v>Paulo C.</v>
      </c>
      <c r="C20" s="22">
        <v>6</v>
      </c>
      <c r="D20" s="22">
        <v>3</v>
      </c>
    </row>
    <row r="21" spans="1:20" x14ac:dyDescent="0.2">
      <c r="A21" s="20" t="str">
        <f>$A$14</f>
        <v>Aguiar</v>
      </c>
      <c r="B21" s="20" t="str">
        <f>$B$16</f>
        <v>Silvio</v>
      </c>
      <c r="C21" s="22">
        <v>0</v>
      </c>
      <c r="D21" s="22">
        <v>6</v>
      </c>
      <c r="E21" t="s">
        <v>69</v>
      </c>
    </row>
    <row r="22" spans="1:20" s="21" customFormat="1" x14ac:dyDescent="0.2"/>
    <row r="23" spans="1:20" x14ac:dyDescent="0.2">
      <c r="A23" s="27" t="s">
        <v>39</v>
      </c>
      <c r="B23" s="27"/>
      <c r="C23" s="27"/>
      <c r="D23" s="27"/>
      <c r="F23" s="27" t="s">
        <v>39</v>
      </c>
      <c r="G23" s="27"/>
      <c r="H23" s="27"/>
      <c r="I23" s="27"/>
      <c r="K23" s="27" t="s">
        <v>39</v>
      </c>
      <c r="L23" s="27"/>
      <c r="M23" s="27"/>
      <c r="N23" s="27"/>
      <c r="P23" s="27" t="s">
        <v>39</v>
      </c>
      <c r="Q23" s="27"/>
      <c r="R23" s="27"/>
      <c r="S23" s="27"/>
    </row>
    <row r="24" spans="1:20" x14ac:dyDescent="0.2">
      <c r="A24" s="28" t="s">
        <v>63</v>
      </c>
      <c r="B24" s="29"/>
      <c r="C24" s="28" t="s">
        <v>64</v>
      </c>
      <c r="D24" s="29"/>
      <c r="F24" s="28" t="s">
        <v>65</v>
      </c>
      <c r="G24" s="29"/>
      <c r="H24" s="28" t="s">
        <v>64</v>
      </c>
      <c r="I24" s="29"/>
      <c r="K24" s="28" t="s">
        <v>66</v>
      </c>
      <c r="L24" s="29"/>
      <c r="M24" s="28" t="s">
        <v>64</v>
      </c>
      <c r="N24" s="29"/>
      <c r="P24" s="28" t="s">
        <v>67</v>
      </c>
      <c r="Q24" s="29"/>
      <c r="R24" s="28" t="s">
        <v>64</v>
      </c>
      <c r="S24" s="29"/>
    </row>
    <row r="25" spans="1:20" x14ac:dyDescent="0.2">
      <c r="A25" s="20" t="str">
        <f>'Grupos (500;1000)'!B24</f>
        <v>Carlos</v>
      </c>
      <c r="B25" s="20" t="str">
        <f>'Grupos (500;1000)'!B21</f>
        <v>César</v>
      </c>
      <c r="C25" s="22">
        <v>4</v>
      </c>
      <c r="D25" s="22">
        <v>6</v>
      </c>
      <c r="F25" s="20" t="str">
        <f>$A$25</f>
        <v>Carlos</v>
      </c>
      <c r="G25" s="20" t="str">
        <f>$A$26</f>
        <v>Gilson</v>
      </c>
      <c r="H25" s="22">
        <v>6</v>
      </c>
      <c r="I25" s="22">
        <v>0</v>
      </c>
      <c r="J25" t="s">
        <v>69</v>
      </c>
      <c r="K25" s="20" t="str">
        <f>$A$25</f>
        <v>Carlos</v>
      </c>
      <c r="L25" s="20" t="str">
        <f>$A$27</f>
        <v>Breno</v>
      </c>
      <c r="M25" s="22">
        <v>6</v>
      </c>
      <c r="N25" s="22">
        <v>2</v>
      </c>
      <c r="P25" s="20" t="str">
        <f>$A$25</f>
        <v>Carlos</v>
      </c>
      <c r="Q25" s="20" t="str">
        <f>$B$26</f>
        <v>Ivis</v>
      </c>
      <c r="R25" s="22">
        <v>3</v>
      </c>
      <c r="S25" s="22">
        <v>6</v>
      </c>
    </row>
    <row r="26" spans="1:20" x14ac:dyDescent="0.2">
      <c r="A26" s="20" t="str">
        <f>'Grupos (500;1000)'!B26</f>
        <v>Gilson</v>
      </c>
      <c r="B26" s="20" t="str">
        <f>'Grupos (500;1000)'!B23</f>
        <v>Ivis</v>
      </c>
      <c r="C26" s="22">
        <v>4</v>
      </c>
      <c r="D26" s="22">
        <v>6</v>
      </c>
      <c r="F26" s="20" t="str">
        <f>$B$25</f>
        <v>César</v>
      </c>
      <c r="G26" s="20" t="str">
        <f>$A$27</f>
        <v>Breno</v>
      </c>
      <c r="H26" s="22">
        <v>6</v>
      </c>
      <c r="I26" s="22">
        <v>0</v>
      </c>
      <c r="K26" s="20" t="str">
        <f>$B$25</f>
        <v>César</v>
      </c>
      <c r="L26" s="20" t="str">
        <f>$B$26</f>
        <v>Ivis</v>
      </c>
      <c r="M26" s="22">
        <v>4</v>
      </c>
      <c r="N26" s="22">
        <v>6</v>
      </c>
      <c r="P26" s="20" t="str">
        <f>$A$26</f>
        <v>Gilson</v>
      </c>
      <c r="Q26" s="20" t="str">
        <f>$A$27</f>
        <v>Breno</v>
      </c>
      <c r="R26" s="22">
        <v>0</v>
      </c>
      <c r="S26" s="22">
        <v>6</v>
      </c>
      <c r="T26" t="s">
        <v>69</v>
      </c>
    </row>
    <row r="27" spans="1:20" x14ac:dyDescent="0.2">
      <c r="A27" s="20" t="str">
        <f>'Grupos (500;1000)'!B25</f>
        <v>Breno</v>
      </c>
      <c r="B27" s="20" t="str">
        <f>'Grupos (500;1000)'!B22</f>
        <v>Pedro S.</v>
      </c>
      <c r="C27" s="22">
        <v>1</v>
      </c>
      <c r="D27" s="22">
        <v>6</v>
      </c>
      <c r="F27" s="20" t="str">
        <f>$B$26</f>
        <v>Ivis</v>
      </c>
      <c r="G27" s="20" t="str">
        <f>$B$27</f>
        <v>Pedro S.</v>
      </c>
      <c r="H27" s="22">
        <v>6</v>
      </c>
      <c r="I27" s="22">
        <v>7</v>
      </c>
      <c r="K27" s="20" t="str">
        <f>$A$26</f>
        <v>Gilson</v>
      </c>
      <c r="L27" s="20" t="str">
        <f>$B$27</f>
        <v>Pedro S.</v>
      </c>
      <c r="M27" s="22">
        <v>0</v>
      </c>
      <c r="N27" s="22">
        <v>6</v>
      </c>
      <c r="O27" t="s">
        <v>69</v>
      </c>
      <c r="P27" s="20" t="str">
        <f>$B$25</f>
        <v>César</v>
      </c>
      <c r="Q27" s="20" t="str">
        <f>$B$27</f>
        <v>Pedro S.</v>
      </c>
      <c r="R27" s="22">
        <v>6</v>
      </c>
      <c r="S27" s="22">
        <v>3</v>
      </c>
    </row>
    <row r="28" spans="1:20" x14ac:dyDescent="0.2">
      <c r="A28" s="27" t="s">
        <v>39</v>
      </c>
      <c r="B28" s="27"/>
      <c r="C28" s="27"/>
      <c r="D28" s="27"/>
    </row>
    <row r="29" spans="1:20" x14ac:dyDescent="0.2">
      <c r="A29" s="28" t="s">
        <v>68</v>
      </c>
      <c r="B29" s="29"/>
      <c r="C29" s="28" t="s">
        <v>64</v>
      </c>
      <c r="D29" s="29"/>
    </row>
    <row r="30" spans="1:20" x14ac:dyDescent="0.2">
      <c r="A30" s="20" t="str">
        <f>$B$25</f>
        <v>César</v>
      </c>
      <c r="B30" s="20" t="str">
        <f>$A$26</f>
        <v>Gilson</v>
      </c>
      <c r="C30" s="22">
        <v>6</v>
      </c>
      <c r="D30" s="22">
        <v>0</v>
      </c>
      <c r="E30" t="s">
        <v>69</v>
      </c>
    </row>
    <row r="31" spans="1:20" x14ac:dyDescent="0.2">
      <c r="A31" s="20" t="str">
        <f>$A$27</f>
        <v>Breno</v>
      </c>
      <c r="B31" s="20" t="str">
        <f>$B$26</f>
        <v>Ivis</v>
      </c>
      <c r="C31" s="22">
        <v>1</v>
      </c>
      <c r="D31" s="22">
        <v>6</v>
      </c>
    </row>
    <row r="32" spans="1:20" x14ac:dyDescent="0.2">
      <c r="A32" s="20" t="str">
        <f>$A$25</f>
        <v>Carlos</v>
      </c>
      <c r="B32" s="20" t="str">
        <f>$B$27</f>
        <v>Pedro S.</v>
      </c>
      <c r="C32" s="22">
        <v>0</v>
      </c>
      <c r="D32" s="22">
        <v>6</v>
      </c>
      <c r="E32" t="s">
        <v>69</v>
      </c>
    </row>
    <row r="33" spans="1:19" s="21" customFormat="1" x14ac:dyDescent="0.2"/>
    <row r="34" spans="1:19" x14ac:dyDescent="0.2">
      <c r="A34" s="27" t="s">
        <v>51</v>
      </c>
      <c r="B34" s="27"/>
      <c r="C34" s="27"/>
      <c r="D34" s="27"/>
      <c r="F34" s="27" t="s">
        <v>51</v>
      </c>
      <c r="G34" s="27"/>
      <c r="H34" s="27"/>
      <c r="I34" s="27"/>
      <c r="K34" s="27" t="s">
        <v>51</v>
      </c>
      <c r="L34" s="27"/>
      <c r="M34" s="27"/>
      <c r="N34" s="27"/>
      <c r="P34" s="27" t="s">
        <v>51</v>
      </c>
      <c r="Q34" s="27"/>
      <c r="R34" s="27"/>
      <c r="S34" s="27"/>
    </row>
    <row r="35" spans="1:19" x14ac:dyDescent="0.2">
      <c r="A35" s="28" t="s">
        <v>63</v>
      </c>
      <c r="B35" s="29"/>
      <c r="C35" s="28" t="s">
        <v>64</v>
      </c>
      <c r="D35" s="29"/>
      <c r="F35" s="28" t="s">
        <v>65</v>
      </c>
      <c r="G35" s="29"/>
      <c r="H35" s="28" t="s">
        <v>64</v>
      </c>
      <c r="I35" s="29"/>
      <c r="K35" s="28" t="s">
        <v>66</v>
      </c>
      <c r="L35" s="29"/>
      <c r="M35" s="28" t="s">
        <v>64</v>
      </c>
      <c r="N35" s="29"/>
      <c r="P35" s="28" t="s">
        <v>67</v>
      </c>
      <c r="Q35" s="29"/>
      <c r="R35" s="28" t="s">
        <v>64</v>
      </c>
      <c r="S35" s="29"/>
    </row>
    <row r="36" spans="1:19" x14ac:dyDescent="0.2">
      <c r="A36" s="20" t="str">
        <f>'Grupos (500;1000)'!B31</f>
        <v>Tales</v>
      </c>
      <c r="B36" s="20" t="str">
        <f>'Grupos (500;1000)'!B35</f>
        <v>Dudelpotro</v>
      </c>
      <c r="C36" s="22">
        <v>7</v>
      </c>
      <c r="D36" s="22">
        <v>6</v>
      </c>
      <c r="F36" s="20" t="str">
        <f>$A$36</f>
        <v>Tales</v>
      </c>
      <c r="G36" s="20" t="str">
        <f>$A$37</f>
        <v>Tiago A.</v>
      </c>
      <c r="H36" s="22">
        <v>6</v>
      </c>
      <c r="I36" s="22">
        <v>3</v>
      </c>
      <c r="K36" s="20" t="str">
        <f>$A$36</f>
        <v>Tales</v>
      </c>
      <c r="L36" s="20" t="str">
        <f>$A$38</f>
        <v>Selassie</v>
      </c>
      <c r="M36" s="22">
        <v>7</v>
      </c>
      <c r="N36" s="22">
        <v>5</v>
      </c>
      <c r="P36" s="20" t="str">
        <f>$A$36</f>
        <v>Tales</v>
      </c>
      <c r="Q36" s="20" t="str">
        <f>$B$37</f>
        <v>Marcell F.</v>
      </c>
      <c r="R36" s="22">
        <v>6</v>
      </c>
      <c r="S36" s="22">
        <v>4</v>
      </c>
    </row>
    <row r="37" spans="1:19" x14ac:dyDescent="0.2">
      <c r="A37" s="20" t="str">
        <f>'Grupos (500;1000)'!B32</f>
        <v>Tiago A.</v>
      </c>
      <c r="B37" s="20" t="str">
        <f>'Grupos (500;1000)'!B30</f>
        <v>Marcell F.</v>
      </c>
      <c r="C37" s="22">
        <v>5</v>
      </c>
      <c r="D37" s="22">
        <v>7</v>
      </c>
      <c r="F37" s="20" t="str">
        <f>$B$36</f>
        <v>Dudelpotro</v>
      </c>
      <c r="G37" s="20" t="str">
        <f>$A$38</f>
        <v>Selassie</v>
      </c>
      <c r="H37" s="22">
        <v>2</v>
      </c>
      <c r="I37" s="22">
        <v>6</v>
      </c>
      <c r="K37" s="20" t="str">
        <f>$B$36</f>
        <v>Dudelpotro</v>
      </c>
      <c r="L37" s="20" t="str">
        <f>$B$37</f>
        <v>Marcell F.</v>
      </c>
      <c r="M37" s="22">
        <v>4</v>
      </c>
      <c r="N37" s="22">
        <v>6</v>
      </c>
      <c r="P37" s="20" t="str">
        <f>$A$37</f>
        <v>Tiago A.</v>
      </c>
      <c r="Q37" s="20" t="str">
        <f>$A$38</f>
        <v>Selassie</v>
      </c>
      <c r="R37" s="22">
        <v>6</v>
      </c>
      <c r="S37" s="22">
        <v>2</v>
      </c>
    </row>
    <row r="38" spans="1:19" x14ac:dyDescent="0.2">
      <c r="A38" s="20" t="str">
        <f>'Grupos (500;1000)'!B33</f>
        <v>Selassie</v>
      </c>
      <c r="B38" s="20" t="str">
        <f>'Grupos (500;1000)'!B34</f>
        <v>Luciano S.</v>
      </c>
      <c r="C38" s="22">
        <v>6</v>
      </c>
      <c r="D38" s="22">
        <v>2</v>
      </c>
      <c r="F38" s="20" t="str">
        <f>$B$37</f>
        <v>Marcell F.</v>
      </c>
      <c r="G38" s="20" t="str">
        <f>$B$38</f>
        <v>Luciano S.</v>
      </c>
      <c r="H38" s="22">
        <v>6</v>
      </c>
      <c r="I38" s="22">
        <v>3</v>
      </c>
      <c r="K38" s="20" t="str">
        <f>$A$37</f>
        <v>Tiago A.</v>
      </c>
      <c r="L38" s="20" t="str">
        <f>$B$38</f>
        <v>Luciano S.</v>
      </c>
      <c r="M38" s="22">
        <v>6</v>
      </c>
      <c r="N38" s="22">
        <v>1</v>
      </c>
      <c r="P38" s="20" t="str">
        <f>$B$36</f>
        <v>Dudelpotro</v>
      </c>
      <c r="Q38" s="20" t="str">
        <f>$B$38</f>
        <v>Luciano S.</v>
      </c>
      <c r="R38" s="22">
        <v>5</v>
      </c>
      <c r="S38" s="22">
        <v>7</v>
      </c>
    </row>
    <row r="39" spans="1:19" x14ac:dyDescent="0.2">
      <c r="A39" s="27" t="s">
        <v>51</v>
      </c>
      <c r="B39" s="27"/>
      <c r="C39" s="27"/>
      <c r="D39" s="27"/>
    </row>
    <row r="40" spans="1:19" x14ac:dyDescent="0.2">
      <c r="A40" s="28" t="s">
        <v>68</v>
      </c>
      <c r="B40" s="29"/>
      <c r="C40" s="28" t="s">
        <v>64</v>
      </c>
      <c r="D40" s="29"/>
    </row>
    <row r="41" spans="1:19" x14ac:dyDescent="0.2">
      <c r="A41" s="20" t="str">
        <f>$B$36</f>
        <v>Dudelpotro</v>
      </c>
      <c r="B41" s="20" t="str">
        <f>$A$37</f>
        <v>Tiago A.</v>
      </c>
      <c r="C41" s="22">
        <v>1</v>
      </c>
      <c r="D41" s="22">
        <v>6</v>
      </c>
    </row>
    <row r="42" spans="1:19" x14ac:dyDescent="0.2">
      <c r="A42" s="20" t="str">
        <f>$A$38</f>
        <v>Selassie</v>
      </c>
      <c r="B42" s="20" t="str">
        <f>$B$37</f>
        <v>Marcell F.</v>
      </c>
      <c r="C42" s="22">
        <v>5</v>
      </c>
      <c r="D42" s="22">
        <v>7</v>
      </c>
    </row>
    <row r="43" spans="1:19" x14ac:dyDescent="0.2">
      <c r="A43" s="20" t="str">
        <f>$A$36</f>
        <v>Tales</v>
      </c>
      <c r="B43" s="20" t="str">
        <f>$B$38</f>
        <v>Luciano S.</v>
      </c>
      <c r="C43" s="22">
        <v>5</v>
      </c>
      <c r="D43" s="22">
        <v>7</v>
      </c>
    </row>
    <row r="44" spans="1:19" s="21" customFormat="1" x14ac:dyDescent="0.2"/>
    <row r="45" spans="1:19" x14ac:dyDescent="0.2">
      <c r="A45" s="27" t="s">
        <v>1</v>
      </c>
      <c r="B45" s="27"/>
      <c r="C45" s="27"/>
      <c r="D45" s="27"/>
      <c r="F45" s="27" t="s">
        <v>1</v>
      </c>
      <c r="G45" s="27"/>
      <c r="H45" s="27"/>
      <c r="I45" s="27"/>
      <c r="K45" s="27" t="s">
        <v>1</v>
      </c>
      <c r="L45" s="27"/>
      <c r="M45" s="27"/>
      <c r="N45" s="27"/>
      <c r="P45" s="27" t="s">
        <v>1</v>
      </c>
      <c r="Q45" s="27"/>
      <c r="R45" s="27"/>
      <c r="S45" s="27"/>
    </row>
    <row r="46" spans="1:19" x14ac:dyDescent="0.2">
      <c r="A46" s="28" t="s">
        <v>63</v>
      </c>
      <c r="B46" s="29"/>
      <c r="C46" s="28" t="s">
        <v>64</v>
      </c>
      <c r="D46" s="29"/>
      <c r="F46" s="28" t="s">
        <v>65</v>
      </c>
      <c r="G46" s="29"/>
      <c r="H46" s="28" t="s">
        <v>64</v>
      </c>
      <c r="I46" s="29"/>
      <c r="K46" s="28" t="s">
        <v>66</v>
      </c>
      <c r="L46" s="29"/>
      <c r="M46" s="28" t="s">
        <v>64</v>
      </c>
      <c r="N46" s="29"/>
      <c r="P46" s="28" t="s">
        <v>67</v>
      </c>
      <c r="Q46" s="29"/>
      <c r="R46" s="28" t="s">
        <v>64</v>
      </c>
      <c r="S46" s="29"/>
    </row>
    <row r="47" spans="1:19" x14ac:dyDescent="0.2">
      <c r="A47" s="20" t="str">
        <f>'Grupos (500;1000)'!L4</f>
        <v>Fábio H.</v>
      </c>
      <c r="B47" s="20" t="str">
        <f>'Grupos (500;1000)'!L6</f>
        <v>Humberto</v>
      </c>
      <c r="C47" s="22">
        <v>6</v>
      </c>
      <c r="D47" s="22">
        <v>2</v>
      </c>
      <c r="F47" s="20" t="str">
        <f>$A$47</f>
        <v>Fábio H.</v>
      </c>
      <c r="G47" s="20" t="str">
        <f>$A$48</f>
        <v>Elton</v>
      </c>
      <c r="H47" s="22">
        <v>7</v>
      </c>
      <c r="I47" s="22">
        <v>5</v>
      </c>
      <c r="K47" s="20" t="str">
        <f>$A$47</f>
        <v>Fábio H.</v>
      </c>
      <c r="L47" s="20" t="str">
        <f>$A$49</f>
        <v>Ednaldo</v>
      </c>
      <c r="M47" s="22">
        <v>2</v>
      </c>
      <c r="N47" s="22">
        <v>6</v>
      </c>
      <c r="P47" s="20" t="str">
        <f>$A$47</f>
        <v>Fábio H.</v>
      </c>
      <c r="Q47" s="20" t="str">
        <f>$B$48</f>
        <v>Paulo R.</v>
      </c>
      <c r="R47" s="22">
        <v>6</v>
      </c>
      <c r="S47" s="22">
        <v>3</v>
      </c>
    </row>
    <row r="48" spans="1:19" x14ac:dyDescent="0.2">
      <c r="A48" s="20" t="str">
        <f>'Grupos (500;1000)'!L7</f>
        <v>Elton</v>
      </c>
      <c r="B48" s="20" t="str">
        <f>'Grupos (500;1000)'!L8</f>
        <v>Paulo R.</v>
      </c>
      <c r="C48" s="22">
        <v>6</v>
      </c>
      <c r="D48" s="22">
        <v>4</v>
      </c>
      <c r="F48" s="20" t="str">
        <f>$B$47</f>
        <v>Humberto</v>
      </c>
      <c r="G48" s="20" t="str">
        <f>$A$49</f>
        <v>Ednaldo</v>
      </c>
      <c r="H48" s="22">
        <v>3</v>
      </c>
      <c r="I48" s="22">
        <v>6</v>
      </c>
      <c r="K48" s="20" t="str">
        <f>$B$47</f>
        <v>Humberto</v>
      </c>
      <c r="L48" s="20" t="str">
        <f>$B$48</f>
        <v>Paulo R.</v>
      </c>
      <c r="M48" s="22">
        <v>6</v>
      </c>
      <c r="N48" s="22">
        <v>2</v>
      </c>
      <c r="P48" s="20" t="str">
        <f>$A$48</f>
        <v>Elton</v>
      </c>
      <c r="Q48" s="20" t="str">
        <f>$A$49</f>
        <v>Ednaldo</v>
      </c>
      <c r="R48" s="22">
        <v>3</v>
      </c>
      <c r="S48" s="22">
        <v>6</v>
      </c>
    </row>
    <row r="49" spans="1:19" x14ac:dyDescent="0.2">
      <c r="A49" s="20" t="str">
        <f>'Grupos (500;1000)'!L3</f>
        <v>Ednaldo</v>
      </c>
      <c r="B49" s="20" t="str">
        <f>'Grupos (500;1000)'!L5</f>
        <v>Deivid</v>
      </c>
      <c r="C49" s="22">
        <v>3</v>
      </c>
      <c r="D49" s="22">
        <v>6</v>
      </c>
      <c r="F49" s="20" t="str">
        <f>$B$48</f>
        <v>Paulo R.</v>
      </c>
      <c r="G49" s="20" t="str">
        <f>$B$49</f>
        <v>Deivid</v>
      </c>
      <c r="H49" s="22">
        <v>1</v>
      </c>
      <c r="I49" s="22">
        <v>6</v>
      </c>
      <c r="K49" s="20" t="str">
        <f>$A$48</f>
        <v>Elton</v>
      </c>
      <c r="L49" s="20" t="str">
        <f>$B$49</f>
        <v>Deivid</v>
      </c>
      <c r="M49" s="22">
        <v>5</v>
      </c>
      <c r="N49" s="22">
        <v>7</v>
      </c>
      <c r="P49" s="20" t="str">
        <f>$B$47</f>
        <v>Humberto</v>
      </c>
      <c r="Q49" s="20" t="str">
        <f>$B$49</f>
        <v>Deivid</v>
      </c>
      <c r="R49" s="22">
        <v>6</v>
      </c>
      <c r="S49" s="22">
        <v>4</v>
      </c>
    </row>
    <row r="50" spans="1:19" x14ac:dyDescent="0.2">
      <c r="A50" s="27" t="s">
        <v>1</v>
      </c>
      <c r="B50" s="27"/>
      <c r="C50" s="27"/>
      <c r="D50" s="27"/>
    </row>
    <row r="51" spans="1:19" x14ac:dyDescent="0.2">
      <c r="A51" s="28" t="s">
        <v>68</v>
      </c>
      <c r="B51" s="29"/>
      <c r="C51" s="28" t="s">
        <v>64</v>
      </c>
      <c r="D51" s="29"/>
    </row>
    <row r="52" spans="1:19" x14ac:dyDescent="0.2">
      <c r="A52" s="20" t="str">
        <f>$B$47</f>
        <v>Humberto</v>
      </c>
      <c r="B52" s="20" t="str">
        <f>$A$48</f>
        <v>Elton</v>
      </c>
      <c r="C52" s="22">
        <v>6</v>
      </c>
      <c r="D52" s="22">
        <v>2</v>
      </c>
    </row>
    <row r="53" spans="1:19" x14ac:dyDescent="0.2">
      <c r="A53" s="20" t="str">
        <f>$A$49</f>
        <v>Ednaldo</v>
      </c>
      <c r="B53" s="20" t="str">
        <f>$B$48</f>
        <v>Paulo R.</v>
      </c>
      <c r="C53" s="22">
        <v>6</v>
      </c>
      <c r="D53" s="22">
        <v>1</v>
      </c>
    </row>
    <row r="54" spans="1:19" x14ac:dyDescent="0.2">
      <c r="A54" s="20" t="str">
        <f>$A$47</f>
        <v>Fábio H.</v>
      </c>
      <c r="B54" s="20" t="str">
        <f>$B$49</f>
        <v>Deivid</v>
      </c>
      <c r="C54" s="22">
        <v>7</v>
      </c>
      <c r="D54" s="22">
        <v>5</v>
      </c>
    </row>
    <row r="55" spans="1:19" s="21" customFormat="1" x14ac:dyDescent="0.2"/>
    <row r="56" spans="1:19" x14ac:dyDescent="0.2">
      <c r="A56" s="27" t="s">
        <v>28</v>
      </c>
      <c r="B56" s="27"/>
      <c r="C56" s="27"/>
      <c r="D56" s="27"/>
      <c r="F56" s="27" t="s">
        <v>28</v>
      </c>
      <c r="G56" s="27"/>
      <c r="H56" s="27"/>
      <c r="I56" s="27"/>
      <c r="K56" s="27" t="s">
        <v>28</v>
      </c>
      <c r="L56" s="27"/>
      <c r="M56" s="27"/>
      <c r="N56" s="27"/>
      <c r="P56" s="27" t="s">
        <v>28</v>
      </c>
      <c r="Q56" s="27"/>
      <c r="R56" s="27"/>
      <c r="S56" s="27"/>
    </row>
    <row r="57" spans="1:19" x14ac:dyDescent="0.2">
      <c r="A57" s="28" t="s">
        <v>63</v>
      </c>
      <c r="B57" s="29"/>
      <c r="C57" s="28" t="s">
        <v>64</v>
      </c>
      <c r="D57" s="29"/>
      <c r="F57" s="28" t="s">
        <v>65</v>
      </c>
      <c r="G57" s="29"/>
      <c r="H57" s="28" t="s">
        <v>64</v>
      </c>
      <c r="I57" s="29"/>
      <c r="K57" s="28" t="s">
        <v>66</v>
      </c>
      <c r="L57" s="29"/>
      <c r="M57" s="28" t="s">
        <v>64</v>
      </c>
      <c r="N57" s="29"/>
      <c r="P57" s="28" t="s">
        <v>67</v>
      </c>
      <c r="Q57" s="29"/>
      <c r="R57" s="28" t="s">
        <v>64</v>
      </c>
      <c r="S57" s="29"/>
    </row>
    <row r="58" spans="1:19" x14ac:dyDescent="0.2">
      <c r="A58" s="20" t="str">
        <f>'Grupos (500;1000)'!L12</f>
        <v>Yasser</v>
      </c>
      <c r="B58" s="20" t="str">
        <f>'Grupos (500;1000)'!L17</f>
        <v>Glênio</v>
      </c>
      <c r="C58" s="22">
        <v>6</v>
      </c>
      <c r="D58" s="22">
        <v>0</v>
      </c>
      <c r="F58" s="20" t="str">
        <f>$A$58</f>
        <v>Yasser</v>
      </c>
      <c r="G58" s="20" t="str">
        <f>$A$59</f>
        <v>Márcio F.</v>
      </c>
      <c r="H58" s="22">
        <v>6</v>
      </c>
      <c r="I58" s="22">
        <v>3</v>
      </c>
      <c r="K58" s="20" t="str">
        <f>$A$58</f>
        <v>Yasser</v>
      </c>
      <c r="L58" s="20" t="str">
        <f>$A$60</f>
        <v>Luciano R.</v>
      </c>
      <c r="M58" s="22">
        <v>6</v>
      </c>
      <c r="N58" s="22">
        <v>2</v>
      </c>
      <c r="P58" s="20" t="str">
        <f>$A$58</f>
        <v>Yasser</v>
      </c>
      <c r="Q58" s="20" t="str">
        <f>$B$59</f>
        <v>Sid</v>
      </c>
      <c r="R58" s="22">
        <v>7</v>
      </c>
      <c r="S58" s="22">
        <v>5</v>
      </c>
    </row>
    <row r="59" spans="1:19" x14ac:dyDescent="0.2">
      <c r="A59" s="20" t="str">
        <f>'Grupos (500;1000)'!L13</f>
        <v>Márcio F.</v>
      </c>
      <c r="B59" s="20" t="str">
        <f>'Grupos (500;1000)'!L16</f>
        <v>Sid</v>
      </c>
      <c r="C59" s="22">
        <v>6</v>
      </c>
      <c r="D59" s="22">
        <v>1</v>
      </c>
      <c r="F59" s="20" t="str">
        <f>$B$58</f>
        <v>Glênio</v>
      </c>
      <c r="G59" s="20" t="str">
        <f>$A$60</f>
        <v>Luciano R.</v>
      </c>
      <c r="H59" s="22">
        <v>2</v>
      </c>
      <c r="I59" s="22">
        <v>6</v>
      </c>
      <c r="K59" s="20" t="str">
        <f>$B$58</f>
        <v>Glênio</v>
      </c>
      <c r="L59" s="20" t="str">
        <f>$B$59</f>
        <v>Sid</v>
      </c>
      <c r="M59" s="22">
        <v>3</v>
      </c>
      <c r="N59" s="22">
        <v>6</v>
      </c>
      <c r="P59" s="20" t="str">
        <f>$A$59</f>
        <v>Márcio F.</v>
      </c>
      <c r="Q59" s="20" t="str">
        <f>$A$60</f>
        <v>Luciano R.</v>
      </c>
      <c r="R59" s="22">
        <v>7</v>
      </c>
      <c r="S59" s="22">
        <v>6</v>
      </c>
    </row>
    <row r="60" spans="1:19" x14ac:dyDescent="0.2">
      <c r="A60" s="20" t="str">
        <f>'Grupos (500;1000)'!L14</f>
        <v>Luciano R.</v>
      </c>
      <c r="B60" s="20" t="str">
        <f>'Grupos (500;1000)'!L15</f>
        <v>Nilson</v>
      </c>
      <c r="C60" s="22">
        <v>6</v>
      </c>
      <c r="D60" s="22">
        <v>4</v>
      </c>
      <c r="F60" s="20" t="str">
        <f>$B$59</f>
        <v>Sid</v>
      </c>
      <c r="G60" s="20" t="str">
        <f>$B$60</f>
        <v>Nilson</v>
      </c>
      <c r="H60" s="22">
        <v>3</v>
      </c>
      <c r="I60" s="22">
        <v>6</v>
      </c>
      <c r="K60" s="20" t="str">
        <f>$A$59</f>
        <v>Márcio F.</v>
      </c>
      <c r="L60" s="20" t="str">
        <f>$B$60</f>
        <v>Nilson</v>
      </c>
      <c r="M60" s="22">
        <v>6</v>
      </c>
      <c r="N60" s="22">
        <v>1</v>
      </c>
      <c r="P60" s="20" t="str">
        <f>$B$58</f>
        <v>Glênio</v>
      </c>
      <c r="Q60" s="20" t="str">
        <f>$B$60</f>
        <v>Nilson</v>
      </c>
      <c r="R60" s="22">
        <v>0</v>
      </c>
      <c r="S60" s="22">
        <v>6</v>
      </c>
    </row>
    <row r="61" spans="1:19" x14ac:dyDescent="0.2">
      <c r="A61" s="27" t="s">
        <v>28</v>
      </c>
      <c r="B61" s="27"/>
      <c r="C61" s="27"/>
      <c r="D61" s="27"/>
    </row>
    <row r="62" spans="1:19" x14ac:dyDescent="0.2">
      <c r="A62" s="28" t="s">
        <v>68</v>
      </c>
      <c r="B62" s="29"/>
      <c r="C62" s="28" t="s">
        <v>64</v>
      </c>
      <c r="D62" s="29"/>
    </row>
    <row r="63" spans="1:19" x14ac:dyDescent="0.2">
      <c r="A63" s="20" t="str">
        <f>$B$58</f>
        <v>Glênio</v>
      </c>
      <c r="B63" s="20" t="str">
        <f>$A$59</f>
        <v>Márcio F.</v>
      </c>
      <c r="C63" s="22">
        <v>6</v>
      </c>
      <c r="D63" s="22">
        <v>4</v>
      </c>
    </row>
    <row r="64" spans="1:19" x14ac:dyDescent="0.2">
      <c r="A64" s="20" t="str">
        <f>$A$60</f>
        <v>Luciano R.</v>
      </c>
      <c r="B64" s="20" t="str">
        <f>$B$59</f>
        <v>Sid</v>
      </c>
      <c r="C64" s="22">
        <v>6</v>
      </c>
      <c r="D64" s="22">
        <v>1</v>
      </c>
    </row>
    <row r="65" spans="1:19" x14ac:dyDescent="0.2">
      <c r="A65" s="20" t="str">
        <f>$A$58</f>
        <v>Yasser</v>
      </c>
      <c r="B65" s="20" t="str">
        <f>$B$60</f>
        <v>Nilson</v>
      </c>
      <c r="C65" s="22">
        <v>6</v>
      </c>
      <c r="D65" s="22">
        <v>4</v>
      </c>
    </row>
    <row r="66" spans="1:19" s="21" customFormat="1" x14ac:dyDescent="0.2"/>
    <row r="67" spans="1:19" x14ac:dyDescent="0.2">
      <c r="A67" s="27" t="s">
        <v>40</v>
      </c>
      <c r="B67" s="27"/>
      <c r="C67" s="27"/>
      <c r="D67" s="27"/>
      <c r="F67" s="27" t="s">
        <v>40</v>
      </c>
      <c r="G67" s="27"/>
      <c r="H67" s="27"/>
      <c r="I67" s="27"/>
      <c r="K67" s="27" t="s">
        <v>40</v>
      </c>
      <c r="L67" s="27"/>
      <c r="M67" s="27"/>
      <c r="N67" s="27"/>
      <c r="P67" s="27" t="s">
        <v>40</v>
      </c>
      <c r="Q67" s="27"/>
      <c r="R67" s="27"/>
      <c r="S67" s="27"/>
    </row>
    <row r="68" spans="1:19" x14ac:dyDescent="0.2">
      <c r="A68" s="28" t="s">
        <v>63</v>
      </c>
      <c r="B68" s="29"/>
      <c r="C68" s="28" t="s">
        <v>64</v>
      </c>
      <c r="D68" s="29"/>
      <c r="F68" s="28" t="s">
        <v>65</v>
      </c>
      <c r="G68" s="29"/>
      <c r="H68" s="28" t="s">
        <v>64</v>
      </c>
      <c r="I68" s="29"/>
      <c r="K68" s="28" t="s">
        <v>66</v>
      </c>
      <c r="L68" s="29"/>
      <c r="M68" s="28" t="s">
        <v>64</v>
      </c>
      <c r="N68" s="29"/>
      <c r="P68" s="28" t="s">
        <v>67</v>
      </c>
      <c r="Q68" s="29"/>
      <c r="R68" s="28" t="s">
        <v>64</v>
      </c>
      <c r="S68" s="29"/>
    </row>
    <row r="69" spans="1:19" x14ac:dyDescent="0.2">
      <c r="A69" s="20" t="str">
        <f>'Grupos (500;1000)'!L21</f>
        <v>Everton</v>
      </c>
      <c r="B69" s="20" t="str">
        <f>'Grupos (500;1000)'!L22</f>
        <v>Mário</v>
      </c>
      <c r="C69" s="22">
        <v>6</v>
      </c>
      <c r="D69" s="22">
        <v>3</v>
      </c>
      <c r="F69" s="20" t="str">
        <f>$A$69</f>
        <v>Everton</v>
      </c>
      <c r="G69" s="20" t="str">
        <f>$A$70</f>
        <v>Luis</v>
      </c>
      <c r="H69" s="22">
        <v>7</v>
      </c>
      <c r="I69" s="22">
        <v>6</v>
      </c>
      <c r="K69" s="20" t="str">
        <f>$A$69</f>
        <v>Everton</v>
      </c>
      <c r="L69" s="20" t="str">
        <f>$A$71</f>
        <v>Tiago B.</v>
      </c>
      <c r="M69" s="22">
        <v>4</v>
      </c>
      <c r="N69" s="22">
        <v>6</v>
      </c>
      <c r="P69" s="20" t="str">
        <f>$A$69</f>
        <v>Everton</v>
      </c>
      <c r="Q69" s="20" t="str">
        <f>$B$70</f>
        <v>Nicácio</v>
      </c>
      <c r="R69" s="22">
        <v>6</v>
      </c>
      <c r="S69" s="22">
        <v>0</v>
      </c>
    </row>
    <row r="70" spans="1:19" x14ac:dyDescent="0.2">
      <c r="A70" s="20" t="str">
        <f>'Grupos (500;1000)'!L24</f>
        <v>Luis</v>
      </c>
      <c r="B70" s="20" t="str">
        <f>'Grupos (500;1000)'!L26</f>
        <v>Nicácio</v>
      </c>
      <c r="C70" s="22">
        <v>6</v>
      </c>
      <c r="D70" s="22">
        <v>1</v>
      </c>
      <c r="F70" s="20" t="str">
        <f>$B$69</f>
        <v>Mário</v>
      </c>
      <c r="G70" s="20" t="str">
        <f>$A$71</f>
        <v>Tiago B.</v>
      </c>
      <c r="H70" s="22">
        <v>6</v>
      </c>
      <c r="I70" s="22">
        <v>3</v>
      </c>
      <c r="K70" s="20" t="str">
        <f>$B$69</f>
        <v>Mário</v>
      </c>
      <c r="L70" s="20" t="str">
        <f>$B$70</f>
        <v>Nicácio</v>
      </c>
      <c r="M70" s="22">
        <v>6</v>
      </c>
      <c r="N70" s="22">
        <v>0</v>
      </c>
      <c r="O70" t="s">
        <v>69</v>
      </c>
      <c r="P70" s="20" t="str">
        <f>$A$70</f>
        <v>Luis</v>
      </c>
      <c r="Q70" s="20" t="str">
        <f>$A$71</f>
        <v>Tiago B.</v>
      </c>
      <c r="R70" s="22">
        <v>1</v>
      </c>
      <c r="S70" s="22">
        <v>6</v>
      </c>
    </row>
    <row r="71" spans="1:19" x14ac:dyDescent="0.2">
      <c r="A71" s="20" t="str">
        <f>'Grupos (500;1000)'!L23</f>
        <v>Tiago B.</v>
      </c>
      <c r="B71" s="20" t="str">
        <f>'Grupos (500;1000)'!L25</f>
        <v>Tércio</v>
      </c>
      <c r="C71" s="22">
        <v>6</v>
      </c>
      <c r="D71" s="22">
        <v>4</v>
      </c>
      <c r="F71" s="20" t="str">
        <f>$B$70</f>
        <v>Nicácio</v>
      </c>
      <c r="G71" s="20" t="str">
        <f>$B$71</f>
        <v>Tércio</v>
      </c>
      <c r="H71" s="22">
        <v>3</v>
      </c>
      <c r="I71" s="22">
        <v>6</v>
      </c>
      <c r="K71" s="20" t="str">
        <f>$A$70</f>
        <v>Luis</v>
      </c>
      <c r="L71" s="20" t="str">
        <f>$B$71</f>
        <v>Tércio</v>
      </c>
      <c r="M71" s="22">
        <v>6</v>
      </c>
      <c r="N71" s="22">
        <v>3</v>
      </c>
      <c r="P71" s="20" t="str">
        <f>$B$69</f>
        <v>Mário</v>
      </c>
      <c r="Q71" s="20" t="str">
        <f>$B$71</f>
        <v>Tércio</v>
      </c>
      <c r="R71" s="22">
        <v>6</v>
      </c>
      <c r="S71" s="22">
        <v>3</v>
      </c>
    </row>
    <row r="72" spans="1:19" x14ac:dyDescent="0.2">
      <c r="A72" s="27" t="s">
        <v>40</v>
      </c>
      <c r="B72" s="27"/>
      <c r="C72" s="27"/>
      <c r="D72" s="27"/>
    </row>
    <row r="73" spans="1:19" x14ac:dyDescent="0.2">
      <c r="A73" s="28" t="s">
        <v>68</v>
      </c>
      <c r="B73" s="29"/>
      <c r="C73" s="28" t="s">
        <v>64</v>
      </c>
      <c r="D73" s="29"/>
    </row>
    <row r="74" spans="1:19" x14ac:dyDescent="0.2">
      <c r="A74" s="20" t="str">
        <f>$B$69</f>
        <v>Mário</v>
      </c>
      <c r="B74" s="20" t="str">
        <f>$A$70</f>
        <v>Luis</v>
      </c>
      <c r="C74" s="22">
        <v>7</v>
      </c>
      <c r="D74" s="22">
        <v>6</v>
      </c>
    </row>
    <row r="75" spans="1:19" x14ac:dyDescent="0.2">
      <c r="A75" s="20" t="str">
        <f>$A$71</f>
        <v>Tiago B.</v>
      </c>
      <c r="B75" s="20" t="str">
        <f>$B$70</f>
        <v>Nicácio</v>
      </c>
      <c r="C75" s="22">
        <v>6</v>
      </c>
      <c r="D75" s="22">
        <v>2</v>
      </c>
    </row>
    <row r="76" spans="1:19" x14ac:dyDescent="0.2">
      <c r="A76" s="20" t="str">
        <f>$A$69</f>
        <v>Everton</v>
      </c>
      <c r="B76" s="20" t="str">
        <f>$B$71</f>
        <v>Tércio</v>
      </c>
      <c r="C76" s="22">
        <v>6</v>
      </c>
      <c r="D76" s="22">
        <v>3</v>
      </c>
    </row>
    <row r="77" spans="1:19" s="21" customFormat="1" x14ac:dyDescent="0.2"/>
    <row r="78" spans="1:19" x14ac:dyDescent="0.2">
      <c r="A78" s="27" t="s">
        <v>52</v>
      </c>
      <c r="B78" s="27"/>
      <c r="C78" s="27"/>
      <c r="D78" s="27"/>
      <c r="F78" s="27" t="s">
        <v>52</v>
      </c>
      <c r="G78" s="27"/>
      <c r="H78" s="27"/>
      <c r="I78" s="27"/>
      <c r="K78" s="27" t="s">
        <v>52</v>
      </c>
      <c r="L78" s="27"/>
      <c r="M78" s="27"/>
      <c r="N78" s="27"/>
      <c r="P78" s="27" t="s">
        <v>52</v>
      </c>
      <c r="Q78" s="27"/>
      <c r="R78" s="27"/>
      <c r="S78" s="27"/>
    </row>
    <row r="79" spans="1:19" x14ac:dyDescent="0.2">
      <c r="A79" s="28" t="s">
        <v>63</v>
      </c>
      <c r="B79" s="29"/>
      <c r="C79" s="28" t="s">
        <v>64</v>
      </c>
      <c r="D79" s="29"/>
      <c r="F79" s="28" t="s">
        <v>65</v>
      </c>
      <c r="G79" s="29"/>
      <c r="H79" s="28" t="s">
        <v>64</v>
      </c>
      <c r="I79" s="29"/>
      <c r="K79" s="28" t="s">
        <v>66</v>
      </c>
      <c r="L79" s="29"/>
      <c r="M79" s="28" t="s">
        <v>64</v>
      </c>
      <c r="N79" s="29"/>
      <c r="P79" s="28" t="s">
        <v>67</v>
      </c>
      <c r="Q79" s="29"/>
      <c r="R79" s="28" t="s">
        <v>64</v>
      </c>
      <c r="S79" s="29"/>
    </row>
    <row r="80" spans="1:19" x14ac:dyDescent="0.2">
      <c r="A80" s="20" t="str">
        <f>'Grupos (500;1000)'!L32</f>
        <v>Bruno K.</v>
      </c>
      <c r="B80" s="20" t="str">
        <f>'Grupos (500;1000)'!L33</f>
        <v>Felipe S.</v>
      </c>
      <c r="C80" s="22">
        <v>7</v>
      </c>
      <c r="D80" s="22">
        <v>6</v>
      </c>
      <c r="F80" s="20" t="str">
        <f>$A$80</f>
        <v>Bruno K.</v>
      </c>
      <c r="G80" s="20" t="str">
        <f>$A$81</f>
        <v>Santana</v>
      </c>
      <c r="H80" s="22">
        <v>6</v>
      </c>
      <c r="I80" s="22">
        <v>2</v>
      </c>
      <c r="K80" s="20" t="str">
        <f>$A$80</f>
        <v>Bruno K.</v>
      </c>
      <c r="L80" s="20" t="str">
        <f>$A$82</f>
        <v>Domiciano</v>
      </c>
      <c r="M80" s="22">
        <v>3</v>
      </c>
      <c r="N80" s="22">
        <v>6</v>
      </c>
      <c r="P80" s="20" t="str">
        <f>$A$80</f>
        <v>Bruno K.</v>
      </c>
      <c r="Q80" s="20" t="str">
        <f>$B$81</f>
        <v>Nicholas</v>
      </c>
      <c r="R80" s="22">
        <v>0</v>
      </c>
      <c r="S80" s="22">
        <v>6</v>
      </c>
    </row>
    <row r="81" spans="1:19" x14ac:dyDescent="0.2">
      <c r="A81" s="20" t="str">
        <f>'Grupos (500;1000)'!L35</f>
        <v>Santana</v>
      </c>
      <c r="B81" s="20" t="str">
        <f>'Grupos (500;1000)'!L31</f>
        <v>Nicholas</v>
      </c>
      <c r="C81" s="22">
        <v>1</v>
      </c>
      <c r="D81" s="22">
        <v>6</v>
      </c>
      <c r="F81" s="20" t="str">
        <f>$B$80</f>
        <v>Felipe S.</v>
      </c>
      <c r="G81" s="20" t="str">
        <f>$A$82</f>
        <v>Domiciano</v>
      </c>
      <c r="H81" s="22">
        <v>3</v>
      </c>
      <c r="I81" s="22">
        <v>6</v>
      </c>
      <c r="K81" s="20" t="str">
        <f>$B$80</f>
        <v>Felipe S.</v>
      </c>
      <c r="L81" s="20" t="str">
        <f>$B$81</f>
        <v>Nicholas</v>
      </c>
      <c r="M81" s="22">
        <v>3</v>
      </c>
      <c r="N81" s="22">
        <v>6</v>
      </c>
      <c r="P81" s="20" t="str">
        <f>$A$81</f>
        <v>Santana</v>
      </c>
      <c r="Q81" s="20" t="str">
        <f>$A$82</f>
        <v>Domiciano</v>
      </c>
      <c r="R81" s="22">
        <v>3</v>
      </c>
      <c r="S81" s="22">
        <v>6</v>
      </c>
    </row>
    <row r="82" spans="1:19" x14ac:dyDescent="0.2">
      <c r="A82" s="20" t="str">
        <f>'Grupos (500;1000)'!L30</f>
        <v>Domiciano</v>
      </c>
      <c r="B82" s="20" t="str">
        <f>'Grupos (500;1000)'!L34</f>
        <v>Felipe G.</v>
      </c>
      <c r="C82" s="22">
        <v>6</v>
      </c>
      <c r="D82" s="22">
        <v>3</v>
      </c>
      <c r="F82" s="20" t="str">
        <f>$B$81</f>
        <v>Nicholas</v>
      </c>
      <c r="G82" s="20" t="str">
        <f>$B$82</f>
        <v>Felipe G.</v>
      </c>
      <c r="H82" s="22">
        <v>6</v>
      </c>
      <c r="I82" s="22">
        <v>3</v>
      </c>
      <c r="K82" s="20" t="str">
        <f>$A$81</f>
        <v>Santana</v>
      </c>
      <c r="L82" s="20" t="str">
        <f>$B$82</f>
        <v>Felipe G.</v>
      </c>
      <c r="M82" s="22">
        <v>0</v>
      </c>
      <c r="N82" s="22">
        <v>6</v>
      </c>
      <c r="P82" s="20" t="str">
        <f>$B$80</f>
        <v>Felipe S.</v>
      </c>
      <c r="Q82" s="20" t="str">
        <f>$B$82</f>
        <v>Felipe G.</v>
      </c>
      <c r="R82" s="22">
        <v>6</v>
      </c>
      <c r="S82" s="22">
        <v>2</v>
      </c>
    </row>
    <row r="83" spans="1:19" x14ac:dyDescent="0.2">
      <c r="A83" s="27" t="s">
        <v>52</v>
      </c>
      <c r="B83" s="27"/>
      <c r="C83" s="27"/>
      <c r="D83" s="27"/>
    </row>
    <row r="84" spans="1:19" x14ac:dyDescent="0.2">
      <c r="A84" s="28" t="s">
        <v>68</v>
      </c>
      <c r="B84" s="29"/>
      <c r="C84" s="28" t="s">
        <v>64</v>
      </c>
      <c r="D84" s="29"/>
    </row>
    <row r="85" spans="1:19" x14ac:dyDescent="0.2">
      <c r="A85" s="20" t="str">
        <f>$B$80</f>
        <v>Felipe S.</v>
      </c>
      <c r="B85" s="20" t="str">
        <f>$A$81</f>
        <v>Santana</v>
      </c>
      <c r="C85" s="22">
        <v>6</v>
      </c>
      <c r="D85" s="22">
        <v>1</v>
      </c>
    </row>
    <row r="86" spans="1:19" x14ac:dyDescent="0.2">
      <c r="A86" s="20" t="str">
        <f>$A$82</f>
        <v>Domiciano</v>
      </c>
      <c r="B86" s="20" t="str">
        <f>$B$81</f>
        <v>Nicholas</v>
      </c>
      <c r="C86" s="22">
        <v>6</v>
      </c>
      <c r="D86" s="22">
        <v>1</v>
      </c>
    </row>
    <row r="87" spans="1:19" x14ac:dyDescent="0.2">
      <c r="A87" s="20" t="str">
        <f>$A$80</f>
        <v>Bruno K.</v>
      </c>
      <c r="B87" s="20" t="str">
        <f>$B$82</f>
        <v>Felipe G.</v>
      </c>
      <c r="C87" s="22">
        <v>7</v>
      </c>
      <c r="D87" s="22">
        <v>5</v>
      </c>
    </row>
  </sheetData>
  <mergeCells count="120">
    <mergeCell ref="A83:D83"/>
    <mergeCell ref="A84:B84"/>
    <mergeCell ref="C84:D84"/>
    <mergeCell ref="A79:B79"/>
    <mergeCell ref="C79:D79"/>
    <mergeCell ref="F79:G79"/>
    <mergeCell ref="H79:I79"/>
    <mergeCell ref="K79:L79"/>
    <mergeCell ref="A78:D78"/>
    <mergeCell ref="F78:I78"/>
    <mergeCell ref="K78:N78"/>
    <mergeCell ref="P78:S78"/>
    <mergeCell ref="A68:B68"/>
    <mergeCell ref="C68:D68"/>
    <mergeCell ref="M79:N79"/>
    <mergeCell ref="P79:Q79"/>
    <mergeCell ref="R79:S79"/>
    <mergeCell ref="P68:Q68"/>
    <mergeCell ref="F68:G68"/>
    <mergeCell ref="H68:I68"/>
    <mergeCell ref="K68:L68"/>
    <mergeCell ref="M68:N68"/>
    <mergeCell ref="R68:S68"/>
    <mergeCell ref="A72:D72"/>
    <mergeCell ref="A73:B73"/>
    <mergeCell ref="C73:D73"/>
    <mergeCell ref="A67:D67"/>
    <mergeCell ref="F67:I67"/>
    <mergeCell ref="K67:N67"/>
    <mergeCell ref="P67:S67"/>
    <mergeCell ref="A57:B57"/>
    <mergeCell ref="C57:D57"/>
    <mergeCell ref="F57:G57"/>
    <mergeCell ref="H57:I57"/>
    <mergeCell ref="K57:L57"/>
    <mergeCell ref="M57:N57"/>
    <mergeCell ref="A56:D56"/>
    <mergeCell ref="F56:I56"/>
    <mergeCell ref="K56:N56"/>
    <mergeCell ref="P56:S56"/>
    <mergeCell ref="A46:B46"/>
    <mergeCell ref="C46:D46"/>
    <mergeCell ref="R57:S57"/>
    <mergeCell ref="A61:D61"/>
    <mergeCell ref="A62:B62"/>
    <mergeCell ref="C62:D62"/>
    <mergeCell ref="P46:Q46"/>
    <mergeCell ref="F46:G46"/>
    <mergeCell ref="H46:I46"/>
    <mergeCell ref="K46:L46"/>
    <mergeCell ref="M46:N46"/>
    <mergeCell ref="P57:Q57"/>
    <mergeCell ref="R46:S46"/>
    <mergeCell ref="A50:D50"/>
    <mergeCell ref="A51:B51"/>
    <mergeCell ref="C51:D51"/>
    <mergeCell ref="A45:D45"/>
    <mergeCell ref="F45:I45"/>
    <mergeCell ref="K45:N45"/>
    <mergeCell ref="P45:S45"/>
    <mergeCell ref="A35:B35"/>
    <mergeCell ref="C35:D35"/>
    <mergeCell ref="F35:G35"/>
    <mergeCell ref="H35:I35"/>
    <mergeCell ref="K35:L35"/>
    <mergeCell ref="M35:N35"/>
    <mergeCell ref="A34:D34"/>
    <mergeCell ref="F34:I34"/>
    <mergeCell ref="K34:N34"/>
    <mergeCell ref="P34:S34"/>
    <mergeCell ref="A24:B24"/>
    <mergeCell ref="C24:D24"/>
    <mergeCell ref="R35:S35"/>
    <mergeCell ref="A39:D39"/>
    <mergeCell ref="A40:B40"/>
    <mergeCell ref="C40:D40"/>
    <mergeCell ref="P24:Q24"/>
    <mergeCell ref="F24:G24"/>
    <mergeCell ref="H24:I24"/>
    <mergeCell ref="K24:L24"/>
    <mergeCell ref="M24:N24"/>
    <mergeCell ref="P35:Q35"/>
    <mergeCell ref="R24:S24"/>
    <mergeCell ref="A28:D28"/>
    <mergeCell ref="A29:B29"/>
    <mergeCell ref="C29:D29"/>
    <mergeCell ref="A18:B18"/>
    <mergeCell ref="C18:D18"/>
    <mergeCell ref="A23:D23"/>
    <mergeCell ref="F23:I23"/>
    <mergeCell ref="K23:N23"/>
    <mergeCell ref="P23:S23"/>
    <mergeCell ref="A6:D6"/>
    <mergeCell ref="A7:B7"/>
    <mergeCell ref="C7:D7"/>
    <mergeCell ref="A12:D12"/>
    <mergeCell ref="F12:I12"/>
    <mergeCell ref="K12:N12"/>
    <mergeCell ref="P12:S12"/>
    <mergeCell ref="R13:S13"/>
    <mergeCell ref="A17:D17"/>
    <mergeCell ref="P13:Q13"/>
    <mergeCell ref="A13:B13"/>
    <mergeCell ref="C13:D13"/>
    <mergeCell ref="F13:G13"/>
    <mergeCell ref="H13:I13"/>
    <mergeCell ref="K13:L13"/>
    <mergeCell ref="M13:N13"/>
    <mergeCell ref="A1:D1"/>
    <mergeCell ref="F1:I1"/>
    <mergeCell ref="K1:N1"/>
    <mergeCell ref="P1:S1"/>
    <mergeCell ref="A2:B2"/>
    <mergeCell ref="C2:D2"/>
    <mergeCell ref="F2:G2"/>
    <mergeCell ref="H2:I2"/>
    <mergeCell ref="K2:L2"/>
    <mergeCell ref="M2:N2"/>
    <mergeCell ref="P2:Q2"/>
    <mergeCell ref="R2:S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E0A81-D05F-4CE0-BB77-54CBB9CFD7FE}">
  <dimension ref="A1:S31"/>
  <sheetViews>
    <sheetView topLeftCell="A10" zoomScaleNormal="100" workbookViewId="0">
      <selection activeCell="M31" sqref="M31"/>
    </sheetView>
  </sheetViews>
  <sheetFormatPr defaultColWidth="8.875" defaultRowHeight="15" x14ac:dyDescent="0.2"/>
  <cols>
    <col min="1" max="1" width="2.6875" bestFit="1" customWidth="1"/>
    <col min="2" max="2" width="17.484375" bestFit="1" customWidth="1"/>
    <col min="3" max="3" width="3.2265625" bestFit="1" customWidth="1"/>
    <col min="4" max="4" width="2.15234375" bestFit="1" customWidth="1"/>
    <col min="5" max="6" width="2.41796875" bestFit="1" customWidth="1"/>
    <col min="7" max="8" width="3.2265625" bestFit="1" customWidth="1"/>
    <col min="9" max="9" width="3.765625" bestFit="1" customWidth="1"/>
    <col min="10" max="10" width="9.14453125" bestFit="1" customWidth="1"/>
    <col min="11" max="11" width="2.6875" bestFit="1" customWidth="1"/>
    <col min="12" max="12" width="16.0078125" bestFit="1" customWidth="1"/>
    <col min="13" max="13" width="3.2265625" bestFit="1" customWidth="1"/>
    <col min="14" max="14" width="2.15234375" bestFit="1" customWidth="1"/>
    <col min="15" max="16" width="2.41796875" bestFit="1" customWidth="1"/>
    <col min="17" max="18" width="3.2265625" bestFit="1" customWidth="1"/>
    <col min="19" max="19" width="3.765625" bestFit="1" customWidth="1"/>
  </cols>
  <sheetData>
    <row r="1" spans="1:19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K1" s="30" t="s">
        <v>1</v>
      </c>
      <c r="L1" s="30"/>
      <c r="M1" s="30"/>
      <c r="N1" s="30"/>
      <c r="O1" s="30"/>
      <c r="P1" s="30"/>
      <c r="Q1" s="30"/>
      <c r="R1" s="30"/>
      <c r="S1" s="30"/>
    </row>
    <row r="2" spans="1:19" x14ac:dyDescent="0.2">
      <c r="A2" s="22" t="s">
        <v>2</v>
      </c>
      <c r="B2" s="17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  <c r="K2" s="22" t="s">
        <v>2</v>
      </c>
      <c r="L2" s="17" t="s">
        <v>3</v>
      </c>
      <c r="M2" s="22" t="s">
        <v>4</v>
      </c>
      <c r="N2" s="22" t="s">
        <v>5</v>
      </c>
      <c r="O2" s="22" t="s">
        <v>6</v>
      </c>
      <c r="P2" s="22" t="s">
        <v>7</v>
      </c>
      <c r="Q2" s="22" t="s">
        <v>8</v>
      </c>
      <c r="R2" s="22" t="s">
        <v>9</v>
      </c>
      <c r="S2" s="22" t="s">
        <v>10</v>
      </c>
    </row>
    <row r="3" spans="1:19" x14ac:dyDescent="0.2">
      <c r="A3" s="18" t="s">
        <v>11</v>
      </c>
      <c r="B3" s="19" t="s">
        <v>70</v>
      </c>
      <c r="C3" s="7">
        <f>(E3*3)+F3+1</f>
        <v>13</v>
      </c>
      <c r="D3" s="8">
        <f>E3+F3</f>
        <v>4</v>
      </c>
      <c r="E3" s="8">
        <v>4</v>
      </c>
      <c r="F3" s="8">
        <v>0</v>
      </c>
      <c r="G3" s="8">
        <f>SUM('Jogos (GS)'!C4,'Jogos (GS)'!I3,'Jogos (GS)'!R4,'Jogos (GS)'!D8)</f>
        <v>24</v>
      </c>
      <c r="H3" s="8">
        <f>SUM('Jogos (GS)'!D4,'Jogos (GS)'!H3,'Jogos (GS)'!S4,'Jogos (GS)'!C8)</f>
        <v>8</v>
      </c>
      <c r="I3" s="8">
        <f>G3-H3</f>
        <v>16</v>
      </c>
      <c r="K3" s="18" t="s">
        <v>11</v>
      </c>
      <c r="L3" s="19" t="s">
        <v>30</v>
      </c>
      <c r="M3" s="7">
        <f>(O3*3)+P3</f>
        <v>10</v>
      </c>
      <c r="N3" s="8">
        <f>O3+P3</f>
        <v>4</v>
      </c>
      <c r="O3" s="8">
        <v>3</v>
      </c>
      <c r="P3" s="8">
        <v>1</v>
      </c>
      <c r="Q3" s="8">
        <f>SUM('Jogos (GS)'!D48,'Jogos (GS)'!N48,'Jogos (GS)'!S47,'Jogos (GS)'!D53)</f>
        <v>25</v>
      </c>
      <c r="R3" s="8">
        <f>SUM('Jogos (GS)'!C48,'Jogos (GS)'!M48,'Jogos (GS)'!R47,'Jogos (GS)'!C53)</f>
        <v>19</v>
      </c>
      <c r="S3" s="8">
        <f>Q3-R3</f>
        <v>6</v>
      </c>
    </row>
    <row r="4" spans="1:19" x14ac:dyDescent="0.2">
      <c r="A4" s="18" t="s">
        <v>13</v>
      </c>
      <c r="B4" s="19" t="s">
        <v>75</v>
      </c>
      <c r="C4" s="7">
        <f>(E4*3)+F4+1</f>
        <v>11</v>
      </c>
      <c r="D4" s="8">
        <f>E4+F4</f>
        <v>4</v>
      </c>
      <c r="E4" s="8">
        <v>3</v>
      </c>
      <c r="F4" s="8">
        <v>1</v>
      </c>
      <c r="G4" s="8">
        <f>SUM('Jogos (GS)'!I4,'Jogos (GS)'!N3,'Jogos (GS)'!S4,'Jogos (GS)'!C9)</f>
        <v>22</v>
      </c>
      <c r="H4" s="8">
        <f>SUM('Jogos (GS)'!H4,'Jogos (GS)'!M3,'Jogos (GS)'!R4,'Jogos (GS)'!D9)</f>
        <v>12</v>
      </c>
      <c r="I4" s="8">
        <f>G4-H4</f>
        <v>10</v>
      </c>
      <c r="K4" s="18" t="s">
        <v>13</v>
      </c>
      <c r="L4" s="19" t="s">
        <v>73</v>
      </c>
      <c r="M4" s="7">
        <f>(O4*3)+P4</f>
        <v>8</v>
      </c>
      <c r="N4" s="8">
        <f>O4+P4</f>
        <v>4</v>
      </c>
      <c r="O4" s="8">
        <v>2</v>
      </c>
      <c r="P4" s="8">
        <v>2</v>
      </c>
      <c r="Q4" s="8">
        <f>SUM('Jogos (GS)'!D47,'Jogos (GS)'!H48,'Jogos (GS)'!M48,'Jogos (GS)'!C52)</f>
        <v>22</v>
      </c>
      <c r="R4" s="8">
        <f>SUM('Jogos (GS)'!C47,'Jogos (GS)'!I48,'Jogos (GS)'!N48,'Jogos (GS)'!D52)</f>
        <v>17</v>
      </c>
      <c r="S4" s="8">
        <f>Q4-R4</f>
        <v>5</v>
      </c>
    </row>
    <row r="5" spans="1:19" x14ac:dyDescent="0.2">
      <c r="A5" s="22" t="s">
        <v>15</v>
      </c>
      <c r="B5" s="19" t="s">
        <v>199</v>
      </c>
      <c r="C5" s="7">
        <f>(E5*3)+F5-1</f>
        <v>7</v>
      </c>
      <c r="D5" s="8">
        <f>E5+F5</f>
        <v>4</v>
      </c>
      <c r="E5" s="8">
        <v>2</v>
      </c>
      <c r="F5" s="8">
        <v>2</v>
      </c>
      <c r="G5" s="8">
        <f>SUM('Jogos (GS)'!D3,'Jogos (GS)'!H4,'Jogos (GS)'!M4,'Jogos (GS)'!C8)</f>
        <v>16</v>
      </c>
      <c r="H5" s="8">
        <f>SUM('Jogos (GS)'!C3,'Jogos (GS)'!I4,'Jogos (GS)'!N4,'Jogos (GS)'!D8)</f>
        <v>20</v>
      </c>
      <c r="I5" s="8">
        <f>G5-H5</f>
        <v>-4</v>
      </c>
      <c r="K5" s="22" t="s">
        <v>15</v>
      </c>
      <c r="L5" s="19" t="s">
        <v>74</v>
      </c>
      <c r="M5" s="7">
        <f>(O5*3)+P5</f>
        <v>8</v>
      </c>
      <c r="N5" s="8">
        <f>O5+P5</f>
        <v>4</v>
      </c>
      <c r="O5" s="8">
        <v>2</v>
      </c>
      <c r="P5" s="8">
        <v>2</v>
      </c>
      <c r="Q5" s="8">
        <f>SUM('Jogos (GS)'!C48,'Jogos (GS)'!I47,'Jogos (GS)'!R48,'Jogos (GS)'!D52)</f>
        <v>16</v>
      </c>
      <c r="R5" s="8">
        <f>SUM('Jogos (GS)'!D48,'Jogos (GS)'!H47,'Jogos (GS)'!S48,'Jogos (GS)'!C52)</f>
        <v>16</v>
      </c>
      <c r="S5" s="8">
        <f>Q5-R5</f>
        <v>0</v>
      </c>
    </row>
    <row r="6" spans="1:19" x14ac:dyDescent="0.2">
      <c r="A6" s="22" t="s">
        <v>18</v>
      </c>
      <c r="B6" s="19" t="s">
        <v>53</v>
      </c>
      <c r="C6" s="7">
        <f>(E6*3)+F6-1</f>
        <v>5</v>
      </c>
      <c r="D6" s="8">
        <f>E6+F6</f>
        <v>4</v>
      </c>
      <c r="E6" s="8">
        <v>1</v>
      </c>
      <c r="F6" s="8">
        <v>3</v>
      </c>
      <c r="G6" s="8">
        <f>SUM('Jogos (GS)'!D4,'Jogos (GS)'!N4,'Jogos (GS)'!S3,'Jogos (GS)'!D9)</f>
        <v>13</v>
      </c>
      <c r="H6" s="8">
        <f>SUM('Jogos (GS)'!C4,'Jogos (GS)'!M4,'Jogos (GS)'!R3,'Jogos (GS)'!C9)</f>
        <v>24</v>
      </c>
      <c r="I6" s="8">
        <f>G6-H6</f>
        <v>-11</v>
      </c>
      <c r="K6" s="22" t="s">
        <v>18</v>
      </c>
      <c r="L6" s="19" t="s">
        <v>76</v>
      </c>
      <c r="M6" s="7">
        <f>(O6*3)+P6</f>
        <v>8</v>
      </c>
      <c r="N6" s="8">
        <f>O6+P6</f>
        <v>4</v>
      </c>
      <c r="O6" s="8">
        <v>2</v>
      </c>
      <c r="P6" s="8">
        <v>2</v>
      </c>
      <c r="Q6" s="8">
        <f>SUM('Jogos (GS)'!I48,'Jogos (GS)'!N47,'Jogos (GS)'!S48,'Jogos (GS)'!C53)</f>
        <v>16</v>
      </c>
      <c r="R6" s="8">
        <f>SUM('Jogos (GS)'!H48,'Jogos (GS)'!M47,'Jogos (GS)'!R48,'Jogos (GS)'!D53)</f>
        <v>20</v>
      </c>
      <c r="S6" s="8">
        <f>Q6-R6</f>
        <v>-4</v>
      </c>
    </row>
    <row r="7" spans="1:19" x14ac:dyDescent="0.2">
      <c r="A7" s="22" t="s">
        <v>21</v>
      </c>
      <c r="B7" s="19" t="s">
        <v>72</v>
      </c>
      <c r="C7" s="7">
        <f>(E7*3)+F7</f>
        <v>4</v>
      </c>
      <c r="D7" s="8">
        <f>E7+F7</f>
        <v>4</v>
      </c>
      <c r="E7" s="8">
        <v>0</v>
      </c>
      <c r="F7" s="8">
        <v>4</v>
      </c>
      <c r="G7" s="8">
        <f>SUM('Jogos (GS)'!C3,'Jogos (GS)'!H3,'Jogos (GS)'!M3,'Jogos (GS)'!R3,)</f>
        <v>14</v>
      </c>
      <c r="H7" s="8">
        <f>SUM('Jogos (GS)'!D3,'Jogos (GS)'!I3,'Jogos (GS)'!N3,'Jogos (GS)'!S3,)</f>
        <v>25</v>
      </c>
      <c r="I7" s="8">
        <f>G7-H7</f>
        <v>-11</v>
      </c>
      <c r="K7" s="22" t="s">
        <v>21</v>
      </c>
      <c r="L7" s="19" t="s">
        <v>71</v>
      </c>
      <c r="M7" s="7">
        <f>(O7*3)+P7</f>
        <v>6</v>
      </c>
      <c r="N7" s="8">
        <f>O7+P7</f>
        <v>4</v>
      </c>
      <c r="O7" s="8">
        <v>1</v>
      </c>
      <c r="P7" s="8">
        <v>3</v>
      </c>
      <c r="Q7" s="8">
        <f>SUM('Jogos (GS)'!C47,'Jogos (GS)'!H47,'Jogos (GS)'!M47,'Jogos (GS)'!R47,)</f>
        <v>15</v>
      </c>
      <c r="R7" s="8">
        <f>SUM('Jogos (GS)'!D47,'Jogos (GS)'!I47,'Jogos (GS)'!N47,'Jogos (GS)'!S47,)</f>
        <v>22</v>
      </c>
      <c r="S7" s="8">
        <f>Q7-R7</f>
        <v>-7</v>
      </c>
    </row>
    <row r="9" spans="1:19" x14ac:dyDescent="0.2">
      <c r="A9" s="30" t="s">
        <v>27</v>
      </c>
      <c r="B9" s="30"/>
      <c r="C9" s="30"/>
      <c r="D9" s="30"/>
      <c r="E9" s="30"/>
      <c r="F9" s="30"/>
      <c r="G9" s="30"/>
      <c r="H9" s="30"/>
      <c r="I9" s="30"/>
      <c r="K9" s="30" t="s">
        <v>28</v>
      </c>
      <c r="L9" s="30"/>
      <c r="M9" s="30"/>
      <c r="N9" s="30"/>
      <c r="O9" s="30"/>
      <c r="P9" s="30"/>
      <c r="Q9" s="30"/>
      <c r="R9" s="30"/>
      <c r="S9" s="30"/>
    </row>
    <row r="10" spans="1:19" x14ac:dyDescent="0.2">
      <c r="A10" s="22" t="s">
        <v>2</v>
      </c>
      <c r="B10" s="17" t="s">
        <v>3</v>
      </c>
      <c r="C10" s="22" t="s">
        <v>4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9</v>
      </c>
      <c r="I10" s="22" t="s">
        <v>10</v>
      </c>
      <c r="K10" s="22" t="s">
        <v>2</v>
      </c>
      <c r="L10" s="17" t="s">
        <v>3</v>
      </c>
      <c r="M10" s="22" t="s">
        <v>4</v>
      </c>
      <c r="N10" s="22" t="s">
        <v>5</v>
      </c>
      <c r="O10" s="22" t="s">
        <v>6</v>
      </c>
      <c r="P10" s="22" t="s">
        <v>7</v>
      </c>
      <c r="Q10" s="22" t="s">
        <v>8</v>
      </c>
      <c r="R10" s="22" t="s">
        <v>9</v>
      </c>
      <c r="S10" s="22" t="s">
        <v>10</v>
      </c>
    </row>
    <row r="11" spans="1:19" x14ac:dyDescent="0.2">
      <c r="A11" s="18" t="s">
        <v>11</v>
      </c>
      <c r="B11" s="19" t="s">
        <v>79</v>
      </c>
      <c r="C11" s="7">
        <f>(E11*3)+F11</f>
        <v>12</v>
      </c>
      <c r="D11" s="8">
        <f>E11+F11</f>
        <v>4</v>
      </c>
      <c r="E11" s="8">
        <v>4</v>
      </c>
      <c r="F11" s="8">
        <v>0</v>
      </c>
      <c r="G11" s="8">
        <f>SUM('Jogos (GS)'!C15,'Jogos (GS)'!I14,'Jogos (GS)'!R15,'Jogos (GS)'!D19)</f>
        <v>24</v>
      </c>
      <c r="H11" s="8">
        <f>SUM('Jogos (GS)'!D15,'Jogos (GS)'!H14,'Jogos (GS)'!S15,'Jogos (GS)'!C19)</f>
        <v>7</v>
      </c>
      <c r="I11" s="8">
        <f>G11-H11</f>
        <v>17</v>
      </c>
      <c r="K11" s="18" t="s">
        <v>11</v>
      </c>
      <c r="L11" s="19" t="s">
        <v>78</v>
      </c>
      <c r="M11" s="7">
        <f>(O11*3)+P11+1</f>
        <v>11</v>
      </c>
      <c r="N11" s="8">
        <f>O11+P11</f>
        <v>4</v>
      </c>
      <c r="O11" s="8">
        <v>3</v>
      </c>
      <c r="P11" s="8">
        <v>1</v>
      </c>
      <c r="Q11" s="8">
        <f>SUM('Jogos (GS)'!C58,'Jogos (GS)'!H58,'Jogos (GS)'!M58,'Jogos (GS)'!R58,)</f>
        <v>24</v>
      </c>
      <c r="R11" s="8">
        <f>SUM('Jogos (GS)'!D58,'Jogos (GS)'!I58,'Jogos (GS)'!N58,'Jogos (GS)'!S58,)</f>
        <v>11</v>
      </c>
      <c r="S11" s="8">
        <f>Q11-R11</f>
        <v>13</v>
      </c>
    </row>
    <row r="12" spans="1:19" x14ac:dyDescent="0.2">
      <c r="A12" s="18" t="s">
        <v>13</v>
      </c>
      <c r="B12" s="19" t="s">
        <v>80</v>
      </c>
      <c r="C12" s="7">
        <f>(E12*3)+F12+1</f>
        <v>11</v>
      </c>
      <c r="D12" s="8">
        <f>E12+F12</f>
        <v>4</v>
      </c>
      <c r="E12" s="8">
        <v>3</v>
      </c>
      <c r="F12" s="8">
        <v>1</v>
      </c>
      <c r="G12" s="8">
        <f>SUM('Jogos (GS)'!D15,'Jogos (GS)'!N15,'Jogos (GS)'!S14,'Jogos (GS)'!D20)</f>
        <v>22</v>
      </c>
      <c r="H12" s="8">
        <f>SUM('Jogos (GS)'!C15,'Jogos (GS)'!M15,'Jogos (GS)'!R14,'Jogos (GS)'!C20)</f>
        <v>11</v>
      </c>
      <c r="I12" s="8">
        <f>G12-H12</f>
        <v>11</v>
      </c>
      <c r="K12" s="18" t="s">
        <v>13</v>
      </c>
      <c r="L12" s="19" t="s">
        <v>81</v>
      </c>
      <c r="M12" s="7">
        <f>(O12*3)+P12</f>
        <v>8</v>
      </c>
      <c r="N12" s="8">
        <f>O12+P12</f>
        <v>4</v>
      </c>
      <c r="O12" s="8">
        <v>2</v>
      </c>
      <c r="P12" s="8">
        <v>2</v>
      </c>
      <c r="Q12" s="8">
        <f>SUM('Jogos (GS)'!C59,'Jogos (GS)'!I58,'Jogos (GS)'!R59,'Jogos (GS)'!D63)</f>
        <v>21</v>
      </c>
      <c r="R12" s="8">
        <f>SUM('Jogos (GS)'!D59,'Jogos (GS)'!H58,'Jogos (GS)'!S59,'Jogos (GS)'!C63)</f>
        <v>16</v>
      </c>
      <c r="S12" s="8">
        <f>Q12-R12</f>
        <v>5</v>
      </c>
    </row>
    <row r="13" spans="1:19" x14ac:dyDescent="0.2">
      <c r="A13" s="22" t="s">
        <v>15</v>
      </c>
      <c r="B13" s="19" t="s">
        <v>77</v>
      </c>
      <c r="C13" s="7">
        <f>(E13*3)+F13</f>
        <v>8</v>
      </c>
      <c r="D13" s="8">
        <f>E13+F13</f>
        <v>4</v>
      </c>
      <c r="E13" s="8">
        <v>2</v>
      </c>
      <c r="F13" s="8">
        <v>2</v>
      </c>
      <c r="G13" s="8">
        <f>SUM('Jogos (GS)'!C14,'Jogos (GS)'!H14,'Jogos (GS)'!M14,'Jogos (GS)'!R14,)</f>
        <v>17</v>
      </c>
      <c r="H13" s="8">
        <f>SUM('Jogos (GS)'!D14,'Jogos (GS)'!I14,'Jogos (GS)'!N14,'Jogos (GS)'!S14,)</f>
        <v>14</v>
      </c>
      <c r="I13" s="8">
        <f>G13-H13</f>
        <v>3</v>
      </c>
      <c r="K13" s="22" t="s">
        <v>15</v>
      </c>
      <c r="L13" s="19" t="s">
        <v>82</v>
      </c>
      <c r="M13" s="7">
        <f>(O13*3)+P13</f>
        <v>8</v>
      </c>
      <c r="N13" s="8">
        <f>O13+P13</f>
        <v>4</v>
      </c>
      <c r="O13" s="8">
        <v>2</v>
      </c>
      <c r="P13" s="8">
        <v>2</v>
      </c>
      <c r="Q13" s="8">
        <f>SUM('Jogos (GS)'!I59,'Jogos (GS)'!N58,'Jogos (GS)'!S59,'Jogos (GS)'!C64)</f>
        <v>17</v>
      </c>
      <c r="R13" s="8">
        <f>SUM('Jogos (GS)'!H59,'Jogos (GS)'!M58,'Jogos (GS)'!R59,'Jogos (GS)'!D64)</f>
        <v>20</v>
      </c>
      <c r="S13" s="8">
        <f>Q13-R13</f>
        <v>-3</v>
      </c>
    </row>
    <row r="14" spans="1:19" x14ac:dyDescent="0.2">
      <c r="A14" s="22" t="s">
        <v>18</v>
      </c>
      <c r="B14" s="19" t="s">
        <v>56</v>
      </c>
      <c r="C14" s="7">
        <f>(E14*3)+F14-1</f>
        <v>5</v>
      </c>
      <c r="D14" s="8">
        <f>E14+F14</f>
        <v>4</v>
      </c>
      <c r="E14" s="8">
        <v>1</v>
      </c>
      <c r="F14" s="8">
        <v>3</v>
      </c>
      <c r="G14" s="8">
        <f>SUM('Jogos (GS)'!D14,'Jogos (GS)'!H15,'Jogos (GS)'!M15,'Jogos (GS)'!C19)</f>
        <v>8</v>
      </c>
      <c r="H14" s="8">
        <f>SUM('Jogos (GS)'!C14,'Jogos (GS)'!I15,'Jogos (GS)'!N15,'Jogos (GS)'!D19)</f>
        <v>22</v>
      </c>
      <c r="I14" s="8">
        <f>G14-H14</f>
        <v>-14</v>
      </c>
      <c r="K14" s="22" t="s">
        <v>18</v>
      </c>
      <c r="L14" s="19" t="s">
        <v>84</v>
      </c>
      <c r="M14" s="7">
        <f>(O14*3)+P14-3</f>
        <v>5</v>
      </c>
      <c r="N14" s="8">
        <f>O14+P14</f>
        <v>4</v>
      </c>
      <c r="O14" s="8">
        <v>2</v>
      </c>
      <c r="P14" s="8">
        <v>2</v>
      </c>
      <c r="Q14" s="8">
        <f>SUM('Jogos (GS)'!D58,'Jogos (GS)'!H59,'Jogos (GS)'!M59,'Jogos (GS)'!C63)</f>
        <v>12</v>
      </c>
      <c r="R14" s="8">
        <f>SUM('Jogos (GS)'!C58,'Jogos (GS)'!I59,'Jogos (GS)'!N59,'Jogos (GS)'!D63)</f>
        <v>13</v>
      </c>
      <c r="S14" s="8">
        <f>Q14-R14</f>
        <v>-1</v>
      </c>
    </row>
    <row r="15" spans="1:19" x14ac:dyDescent="0.2">
      <c r="A15" s="22" t="s">
        <v>21</v>
      </c>
      <c r="B15" s="19" t="s">
        <v>83</v>
      </c>
      <c r="C15" s="7">
        <f>(E15*3)+F15</f>
        <v>4</v>
      </c>
      <c r="D15" s="8">
        <f>E15+F15</f>
        <v>4</v>
      </c>
      <c r="E15" s="8">
        <v>0</v>
      </c>
      <c r="F15" s="8">
        <v>4</v>
      </c>
      <c r="G15" s="8">
        <f>SUM('Jogos (GS)'!I15,'Jogos (GS)'!N14,'Jogos (GS)'!S15,'Jogos (GS)'!C20)</f>
        <v>7</v>
      </c>
      <c r="H15" s="8">
        <f>SUM('Jogos (GS)'!H15,'Jogos (GS)'!M14,'Jogos (GS)'!R15,'Jogos (GS)'!D20)</f>
        <v>24</v>
      </c>
      <c r="I15" s="8">
        <f>G15-H15</f>
        <v>-17</v>
      </c>
      <c r="K15" s="22" t="s">
        <v>21</v>
      </c>
      <c r="L15" s="19" t="s">
        <v>47</v>
      </c>
      <c r="M15" s="7">
        <f>(O15*3)+P15-2</f>
        <v>4</v>
      </c>
      <c r="N15" s="8">
        <f>O15+P15</f>
        <v>4</v>
      </c>
      <c r="O15" s="8">
        <v>1</v>
      </c>
      <c r="P15" s="8">
        <v>3</v>
      </c>
      <c r="Q15" s="8">
        <f>SUM('Jogos (GS)'!D59,'Jogos (GS)'!N59,'Jogos (GS)'!S58,'Jogos (GS)'!D64)</f>
        <v>9</v>
      </c>
      <c r="R15" s="8">
        <f>SUM('Jogos (GS)'!C59,'Jogos (GS)'!M59,'Jogos (GS)'!R58,'Jogos (GS)'!C64)</f>
        <v>23</v>
      </c>
      <c r="S15" s="8">
        <f>Q15-R15</f>
        <v>-14</v>
      </c>
    </row>
    <row r="17" spans="1:19" x14ac:dyDescent="0.2">
      <c r="A17" s="30" t="s">
        <v>39</v>
      </c>
      <c r="B17" s="30"/>
      <c r="C17" s="30"/>
      <c r="D17" s="30"/>
      <c r="E17" s="30"/>
      <c r="F17" s="30"/>
      <c r="G17" s="30"/>
      <c r="H17" s="30"/>
      <c r="I17" s="30"/>
      <c r="K17" s="30" t="s">
        <v>40</v>
      </c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22" t="s">
        <v>2</v>
      </c>
      <c r="B18" s="17" t="s">
        <v>3</v>
      </c>
      <c r="C18" s="22" t="s">
        <v>4</v>
      </c>
      <c r="D18" s="22" t="s">
        <v>5</v>
      </c>
      <c r="E18" s="22" t="s">
        <v>6</v>
      </c>
      <c r="F18" s="22" t="s">
        <v>7</v>
      </c>
      <c r="G18" s="22" t="s">
        <v>8</v>
      </c>
      <c r="H18" s="22" t="s">
        <v>9</v>
      </c>
      <c r="I18" s="22" t="s">
        <v>10</v>
      </c>
      <c r="K18" s="22" t="s">
        <v>2</v>
      </c>
      <c r="L18" s="17" t="s">
        <v>3</v>
      </c>
      <c r="M18" s="22" t="s">
        <v>4</v>
      </c>
      <c r="N18" s="22" t="s">
        <v>5</v>
      </c>
      <c r="O18" s="22" t="s">
        <v>6</v>
      </c>
      <c r="P18" s="22" t="s">
        <v>7</v>
      </c>
      <c r="Q18" s="22" t="s">
        <v>8</v>
      </c>
      <c r="R18" s="22" t="s">
        <v>9</v>
      </c>
      <c r="S18" s="22" t="s">
        <v>10</v>
      </c>
    </row>
    <row r="19" spans="1:19" x14ac:dyDescent="0.2">
      <c r="A19" s="18" t="s">
        <v>11</v>
      </c>
      <c r="B19" s="19" t="s">
        <v>86</v>
      </c>
      <c r="C19" s="7">
        <f>(E19*3)+F19</f>
        <v>12</v>
      </c>
      <c r="D19" s="8">
        <f>E19+F19</f>
        <v>4</v>
      </c>
      <c r="E19" s="8">
        <v>4</v>
      </c>
      <c r="F19" s="8">
        <v>0</v>
      </c>
      <c r="G19" s="8">
        <f>SUM('Jogos (GS)'!D26,'Jogos (GS)'!N26,'Jogos (GS)'!S25,'Jogos (GS)'!D31)</f>
        <v>25</v>
      </c>
      <c r="H19" s="8">
        <f>SUM('Jogos (GS)'!C26,'Jogos (GS)'!M26,'Jogos (GS)'!R25,'Jogos (GS)'!C31)</f>
        <v>12</v>
      </c>
      <c r="I19" s="8">
        <f>G19-H19</f>
        <v>13</v>
      </c>
      <c r="K19" s="18" t="s">
        <v>11</v>
      </c>
      <c r="L19" s="19" t="s">
        <v>87</v>
      </c>
      <c r="M19" s="7">
        <f>(O19*3)+P19+3</f>
        <v>15</v>
      </c>
      <c r="N19" s="8">
        <f>O19+P19</f>
        <v>4</v>
      </c>
      <c r="O19" s="8">
        <v>4</v>
      </c>
      <c r="P19" s="8">
        <v>0</v>
      </c>
      <c r="Q19" s="8">
        <f>SUM('Jogos (GS)'!D69,'Jogos (GS)'!H70,'Jogos (GS)'!M70,'Jogos (GS)'!C74)</f>
        <v>24</v>
      </c>
      <c r="R19" s="8">
        <f>SUM('Jogos (GS)'!C69,'Jogos (GS)'!I70,'Jogos (GS)'!N70,'Jogos (GS)'!D74)</f>
        <v>1</v>
      </c>
      <c r="S19" s="8">
        <f>Q19-R19</f>
        <v>23</v>
      </c>
    </row>
    <row r="20" spans="1:19" x14ac:dyDescent="0.2">
      <c r="A20" s="18" t="s">
        <v>13</v>
      </c>
      <c r="B20" s="19" t="s">
        <v>85</v>
      </c>
      <c r="C20" s="7">
        <f>(E20*3)+F20+1</f>
        <v>11</v>
      </c>
      <c r="D20" s="8">
        <f>E20+F20</f>
        <v>4</v>
      </c>
      <c r="E20" s="8">
        <v>3</v>
      </c>
      <c r="F20" s="8">
        <v>1</v>
      </c>
      <c r="G20" s="8">
        <f>SUM('Jogos (GS)'!C25,'Jogos (GS)'!H25,'Jogos (GS)'!M25,'Jogos (GS)'!R25,)</f>
        <v>25</v>
      </c>
      <c r="H20" s="8">
        <f>SUM('Jogos (GS)'!D25,'Jogos (GS)'!I25,'Jogos (GS)'!N25,'Jogos (GS)'!S25,)</f>
        <v>16</v>
      </c>
      <c r="I20" s="8">
        <f>G20-H20</f>
        <v>9</v>
      </c>
      <c r="K20" s="18" t="s">
        <v>13</v>
      </c>
      <c r="L20" s="19" t="s">
        <v>58</v>
      </c>
      <c r="M20" s="7">
        <f>(O20*3)+P20</f>
        <v>10</v>
      </c>
      <c r="N20" s="8">
        <f>O20+P20</f>
        <v>4</v>
      </c>
      <c r="O20" s="8">
        <v>3</v>
      </c>
      <c r="P20" s="8">
        <v>1</v>
      </c>
      <c r="Q20" s="8">
        <f>SUM('Jogos (GS)'!C69,'Jogos (GS)'!H69,'Jogos (GS)'!M69,'Jogos (GS)'!R69,)</f>
        <v>20</v>
      </c>
      <c r="R20" s="8">
        <f>SUM('Jogos (GS)'!D69,'Jogos (GS)'!I69,'Jogos (GS)'!N69,'Jogos (GS)'!S69,)</f>
        <v>15</v>
      </c>
      <c r="S20" s="8">
        <f>Q20-R20</f>
        <v>5</v>
      </c>
    </row>
    <row r="21" spans="1:19" x14ac:dyDescent="0.2">
      <c r="A21" s="22" t="s">
        <v>15</v>
      </c>
      <c r="B21" s="19" t="s">
        <v>88</v>
      </c>
      <c r="C21" s="7">
        <f>(E21*3)+F21</f>
        <v>6</v>
      </c>
      <c r="D21" s="8">
        <f>E21+F21</f>
        <v>4</v>
      </c>
      <c r="E21" s="8">
        <v>1</v>
      </c>
      <c r="F21" s="8">
        <v>3</v>
      </c>
      <c r="G21" s="8">
        <f>SUM('Jogos (GS)'!I26,'Jogos (GS)'!N25,'Jogos (GS)'!S26,'Jogos (GS)'!C31)</f>
        <v>21</v>
      </c>
      <c r="H21" s="8">
        <f>SUM('Jogos (GS)'!H26,'Jogos (GS)'!M25,'Jogos (GS)'!R26,'Jogos (GS)'!D31)</f>
        <v>21</v>
      </c>
      <c r="I21" s="8">
        <f>G21-H21</f>
        <v>0</v>
      </c>
      <c r="K21" s="22" t="s">
        <v>15</v>
      </c>
      <c r="L21" s="19" t="s">
        <v>19</v>
      </c>
      <c r="M21" s="7">
        <f>(O21*3)+P21-1</f>
        <v>7</v>
      </c>
      <c r="N21" s="8">
        <f>O21+P21</f>
        <v>4</v>
      </c>
      <c r="O21" s="8">
        <v>2</v>
      </c>
      <c r="P21" s="8">
        <v>2</v>
      </c>
      <c r="Q21" s="8">
        <f>SUM('Jogos (GS)'!I70,'Jogos (GS)'!N69,'Jogos (GS)'!S70,'Jogos (GS)'!C75)</f>
        <v>18</v>
      </c>
      <c r="R21" s="8">
        <f>SUM('Jogos (GS)'!H70,'Jogos (GS)'!M69,'Jogos (GS)'!R70,'Jogos (GS)'!D75)</f>
        <v>13</v>
      </c>
      <c r="S21" s="8">
        <f>Q21-R21</f>
        <v>5</v>
      </c>
    </row>
    <row r="22" spans="1:19" x14ac:dyDescent="0.2">
      <c r="A22" s="22" t="s">
        <v>18</v>
      </c>
      <c r="B22" s="19" t="s">
        <v>42</v>
      </c>
      <c r="C22" s="7">
        <f>(E22*3)+F22</f>
        <v>6</v>
      </c>
      <c r="D22" s="8">
        <f>E22+F22</f>
        <v>4</v>
      </c>
      <c r="E22" s="8">
        <v>1</v>
      </c>
      <c r="F22" s="8">
        <v>3</v>
      </c>
      <c r="G22" s="8">
        <f>SUM('Jogos (GS)'!C26,'Jogos (GS)'!I25,'Jogos (GS)'!R26,'Jogos (GS)'!D30)</f>
        <v>11</v>
      </c>
      <c r="H22" s="8">
        <f>SUM('Jogos (GS)'!D26,'Jogos (GS)'!H25,'Jogos (GS)'!S26,'Jogos (GS)'!C30)</f>
        <v>18</v>
      </c>
      <c r="I22" s="8">
        <f>G22-H22</f>
        <v>-7</v>
      </c>
      <c r="K22" s="22" t="s">
        <v>18</v>
      </c>
      <c r="L22" s="19" t="s">
        <v>57</v>
      </c>
      <c r="M22" s="7">
        <f>(O22*3)+P22-3</f>
        <v>3</v>
      </c>
      <c r="N22" s="8">
        <f>O22+P22</f>
        <v>4</v>
      </c>
      <c r="O22" s="8">
        <v>1</v>
      </c>
      <c r="P22" s="8">
        <v>3</v>
      </c>
      <c r="Q22" s="8">
        <f>SUM('Jogos (GS)'!C70,'Jogos (GS)'!I69,'Jogos (GS)'!R70,'Jogos (GS)'!D74)</f>
        <v>9</v>
      </c>
      <c r="R22" s="8">
        <f>SUM('Jogos (GS)'!D70,'Jogos (GS)'!H69,'Jogos (GS)'!S70,'Jogos (GS)'!C74)</f>
        <v>18</v>
      </c>
      <c r="S22" s="8">
        <f>Q22-R22</f>
        <v>-9</v>
      </c>
    </row>
    <row r="23" spans="1:19" x14ac:dyDescent="0.2">
      <c r="A23" s="22" t="s">
        <v>21</v>
      </c>
      <c r="B23" s="19" t="s">
        <v>14</v>
      </c>
      <c r="C23" s="7">
        <f>(E23*3)+F23-3</f>
        <v>3</v>
      </c>
      <c r="D23" s="8">
        <f>E23+F23</f>
        <v>4</v>
      </c>
      <c r="E23" s="8">
        <v>1</v>
      </c>
      <c r="F23" s="8">
        <v>3</v>
      </c>
      <c r="G23" s="8">
        <f>SUM('Jogos (GS)'!D25,'Jogos (GS)'!H26,'Jogos (GS)'!M26,'Jogos (GS)'!C30)</f>
        <v>8</v>
      </c>
      <c r="H23" s="8">
        <f>SUM('Jogos (GS)'!C25,'Jogos (GS)'!I26,'Jogos (GS)'!N26,'Jogos (GS)'!D30)</f>
        <v>23</v>
      </c>
      <c r="I23" s="8">
        <f>G23-H23</f>
        <v>-15</v>
      </c>
      <c r="K23" s="22" t="s">
        <v>21</v>
      </c>
      <c r="L23" s="19" t="s">
        <v>89</v>
      </c>
      <c r="M23" s="7">
        <f>(O23*3)+P23-7</f>
        <v>-3</v>
      </c>
      <c r="N23" s="8">
        <f>O23+P23</f>
        <v>4</v>
      </c>
      <c r="O23" s="8">
        <v>0</v>
      </c>
      <c r="P23" s="8">
        <v>4</v>
      </c>
      <c r="Q23" s="8">
        <f>SUM('Jogos (GS)'!D70,'Jogos (GS)'!N70,'Jogos (GS)'!S69,'Jogos (GS)'!D75)</f>
        <v>0</v>
      </c>
      <c r="R23" s="8">
        <f>SUM('Jogos (GS)'!C70,'Jogos (GS)'!M70,'Jogos (GS)'!R69,'Jogos (GS)'!C75)</f>
        <v>24</v>
      </c>
      <c r="S23" s="8">
        <f>Q23-R23</f>
        <v>-24</v>
      </c>
    </row>
    <row r="25" spans="1:19" x14ac:dyDescent="0.2">
      <c r="A25" s="30" t="s">
        <v>51</v>
      </c>
      <c r="B25" s="30"/>
      <c r="C25" s="30"/>
      <c r="D25" s="30"/>
      <c r="E25" s="30"/>
      <c r="F25" s="30"/>
      <c r="G25" s="30"/>
      <c r="H25" s="30"/>
      <c r="I25" s="30"/>
      <c r="K25" s="30" t="s">
        <v>52</v>
      </c>
      <c r="L25" s="30"/>
      <c r="M25" s="30"/>
      <c r="N25" s="30"/>
      <c r="O25" s="30"/>
      <c r="P25" s="30"/>
      <c r="Q25" s="30"/>
      <c r="R25" s="30"/>
      <c r="S25" s="30"/>
    </row>
    <row r="26" spans="1:19" x14ac:dyDescent="0.2">
      <c r="A26" s="22" t="s">
        <v>2</v>
      </c>
      <c r="B26" s="17" t="s">
        <v>3</v>
      </c>
      <c r="C26" s="22" t="s">
        <v>4</v>
      </c>
      <c r="D26" s="22" t="s">
        <v>5</v>
      </c>
      <c r="E26" s="22" t="s">
        <v>6</v>
      </c>
      <c r="F26" s="22" t="s">
        <v>7</v>
      </c>
      <c r="G26" s="22" t="s">
        <v>8</v>
      </c>
      <c r="H26" s="22" t="s">
        <v>9</v>
      </c>
      <c r="I26" s="22" t="s">
        <v>10</v>
      </c>
      <c r="K26" s="22" t="s">
        <v>2</v>
      </c>
      <c r="L26" s="17" t="s">
        <v>3</v>
      </c>
      <c r="M26" s="22" t="s">
        <v>4</v>
      </c>
      <c r="N26" s="22" t="s">
        <v>5</v>
      </c>
      <c r="O26" s="22" t="s">
        <v>6</v>
      </c>
      <c r="P26" s="22" t="s">
        <v>7</v>
      </c>
      <c r="Q26" s="22" t="s">
        <v>8</v>
      </c>
      <c r="R26" s="22" t="s">
        <v>9</v>
      </c>
      <c r="S26" s="22" t="s">
        <v>10</v>
      </c>
    </row>
    <row r="27" spans="1:19" x14ac:dyDescent="0.2">
      <c r="A27" s="18" t="s">
        <v>11</v>
      </c>
      <c r="B27" s="19" t="s">
        <v>92</v>
      </c>
      <c r="C27" s="7">
        <f>(E27*3)+F27+1</f>
        <v>13</v>
      </c>
      <c r="D27" s="8">
        <f>E27+F27</f>
        <v>4</v>
      </c>
      <c r="E27" s="8">
        <v>4</v>
      </c>
      <c r="F27" s="8">
        <v>0</v>
      </c>
      <c r="G27" s="8">
        <f>SUM('Jogos (GS)'!D37,'Jogos (GS)'!N37,'Jogos (GS)'!S36,'Jogos (GS)'!D42)</f>
        <v>24</v>
      </c>
      <c r="H27" s="8">
        <f>SUM('Jogos (GS)'!C37,'Jogos (GS)'!M37,'Jogos (GS)'!R36,'Jogos (GS)'!C42)</f>
        <v>7</v>
      </c>
      <c r="I27" s="8">
        <f>G27-H27</f>
        <v>17</v>
      </c>
      <c r="K27" s="18" t="s">
        <v>11</v>
      </c>
      <c r="L27" s="19" t="s">
        <v>94</v>
      </c>
      <c r="M27" s="7">
        <f>(O27*3)+P27</f>
        <v>12</v>
      </c>
      <c r="N27" s="8">
        <f>O27+P27</f>
        <v>4</v>
      </c>
      <c r="O27" s="8">
        <v>4</v>
      </c>
      <c r="P27" s="8">
        <v>0</v>
      </c>
      <c r="Q27" s="8">
        <f>SUM('Jogos (GS)'!C80,'Jogos (GS)'!H80,'Jogos (GS)'!M80,'Jogos (GS)'!R80,)</f>
        <v>25</v>
      </c>
      <c r="R27" s="8">
        <f>SUM('Jogos (GS)'!D80,'Jogos (GS)'!I80,'Jogos (GS)'!N80,'Jogos (GS)'!S80,)</f>
        <v>11</v>
      </c>
      <c r="S27" s="8">
        <f>Q27-R27</f>
        <v>14</v>
      </c>
    </row>
    <row r="28" spans="1:19" x14ac:dyDescent="0.2">
      <c r="A28" s="18" t="s">
        <v>13</v>
      </c>
      <c r="B28" s="19" t="s">
        <v>97</v>
      </c>
      <c r="C28" s="7">
        <f>(E28*3)+F28</f>
        <v>10</v>
      </c>
      <c r="D28" s="8">
        <f>E28+F28</f>
        <v>4</v>
      </c>
      <c r="E28" s="8">
        <v>3</v>
      </c>
      <c r="F28" s="8">
        <v>1</v>
      </c>
      <c r="G28" s="8">
        <f>SUM('Jogos (GS)'!I37,'Jogos (GS)'!N36,'Jogos (GS)'!S37,'Jogos (GS)'!C42)</f>
        <v>20</v>
      </c>
      <c r="H28" s="8">
        <f>SUM('Jogos (GS)'!H37,'Jogos (GS)'!M36,'Jogos (GS)'!R37,'Jogos (GS)'!D42)</f>
        <v>13</v>
      </c>
      <c r="I28" s="8">
        <f>G28-H28</f>
        <v>7</v>
      </c>
      <c r="K28" s="18" t="s">
        <v>13</v>
      </c>
      <c r="L28" s="19" t="s">
        <v>91</v>
      </c>
      <c r="M28" s="7">
        <f>(O28*3)+P28</f>
        <v>10</v>
      </c>
      <c r="N28" s="8">
        <f>O28+P28</f>
        <v>4</v>
      </c>
      <c r="O28" s="8">
        <v>3</v>
      </c>
      <c r="P28" s="8">
        <v>1</v>
      </c>
      <c r="Q28" s="8">
        <f>SUM('Jogos (GS)'!D80,'Jogos (GS)'!H81,'Jogos (GS)'!M81,'Jogos (GS)'!C85)</f>
        <v>20</v>
      </c>
      <c r="R28" s="8">
        <f>SUM('Jogos (GS)'!C80,'Jogos (GS)'!I81,'Jogos (GS)'!N81,'Jogos (GS)'!D85)</f>
        <v>9</v>
      </c>
      <c r="S28" s="8">
        <f>Q28-R28</f>
        <v>11</v>
      </c>
    </row>
    <row r="29" spans="1:19" x14ac:dyDescent="0.2">
      <c r="A29" s="22" t="s">
        <v>15</v>
      </c>
      <c r="B29" s="19" t="s">
        <v>90</v>
      </c>
      <c r="C29" s="7">
        <f>(E29*3)+F29-2</f>
        <v>4</v>
      </c>
      <c r="D29" s="8">
        <f>E29+F29</f>
        <v>4</v>
      </c>
      <c r="E29" s="8">
        <v>1</v>
      </c>
      <c r="F29" s="8">
        <v>3</v>
      </c>
      <c r="G29" s="8">
        <f>SUM('Jogos (GS)'!D36,'Jogos (GS)'!H37,'Jogos (GS)'!M37,'Jogos (GS)'!C41)</f>
        <v>14</v>
      </c>
      <c r="H29" s="8">
        <f>SUM('Jogos (GS)'!C36,'Jogos (GS)'!I37,'Jogos (GS)'!N37,'Jogos (GS)'!D41)</f>
        <v>13</v>
      </c>
      <c r="I29" s="8">
        <f>G29-H29</f>
        <v>1</v>
      </c>
      <c r="K29" s="22" t="s">
        <v>15</v>
      </c>
      <c r="L29" s="19" t="s">
        <v>98</v>
      </c>
      <c r="M29" s="7">
        <f>(O29*3)+P29-2</f>
        <v>4</v>
      </c>
      <c r="N29" s="8">
        <f>O29+P29</f>
        <v>4</v>
      </c>
      <c r="O29" s="8">
        <v>1</v>
      </c>
      <c r="P29" s="8">
        <v>3</v>
      </c>
      <c r="Q29" s="8">
        <f>SUM('Jogos (GS)'!I81,'Jogos (GS)'!N80,'Jogos (GS)'!S81,'Jogos (GS)'!C86)</f>
        <v>13</v>
      </c>
      <c r="R29" s="8">
        <f>SUM('Jogos (GS)'!H81,'Jogos (GS)'!M80,'Jogos (GS)'!R81,'Jogos (GS)'!D86)</f>
        <v>14</v>
      </c>
      <c r="S29" s="8">
        <f>Q29-R29</f>
        <v>-1</v>
      </c>
    </row>
    <row r="30" spans="1:19" x14ac:dyDescent="0.2">
      <c r="A30" s="22" t="s">
        <v>18</v>
      </c>
      <c r="B30" s="19" t="s">
        <v>95</v>
      </c>
      <c r="C30" s="7">
        <f>(E30*3)+F30-2</f>
        <v>4</v>
      </c>
      <c r="D30" s="8">
        <f>E30+F30</f>
        <v>4</v>
      </c>
      <c r="E30" s="8">
        <v>1</v>
      </c>
      <c r="F30" s="8">
        <v>3</v>
      </c>
      <c r="G30" s="8">
        <f>SUM('Jogos (GS)'!C37,'Jogos (GS)'!I36,'Jogos (GS)'!R37,'Jogos (GS)'!D41)</f>
        <v>9</v>
      </c>
      <c r="H30" s="8">
        <f>SUM('Jogos (GS)'!D37,'Jogos (GS)'!H36,'Jogos (GS)'!S37,'Jogos (GS)'!C41)</f>
        <v>14</v>
      </c>
      <c r="I30" s="8">
        <f>G30-H30</f>
        <v>-5</v>
      </c>
      <c r="K30" s="22" t="s">
        <v>18</v>
      </c>
      <c r="L30" s="19" t="s">
        <v>93</v>
      </c>
      <c r="M30" s="7">
        <f>(O30*3)+P30-2</f>
        <v>4</v>
      </c>
      <c r="N30" s="8">
        <f>O30+P30</f>
        <v>4</v>
      </c>
      <c r="O30" s="8">
        <v>1</v>
      </c>
      <c r="P30" s="8">
        <v>3</v>
      </c>
      <c r="Q30" s="8">
        <f>SUM('Jogos (GS)'!D81,'Jogos (GS)'!N81,'Jogos (GS)'!S80,'Jogos (GS)'!D86)</f>
        <v>9</v>
      </c>
      <c r="R30" s="8">
        <f>SUM('Jogos (GS)'!C81,'Jogos (GS)'!M81,'Jogos (GS)'!R80,'Jogos (GS)'!C86)</f>
        <v>13</v>
      </c>
      <c r="S30" s="8">
        <f>Q30-R30</f>
        <v>-4</v>
      </c>
    </row>
    <row r="31" spans="1:19" x14ac:dyDescent="0.2">
      <c r="A31" s="22" t="s">
        <v>21</v>
      </c>
      <c r="B31" s="19" t="s">
        <v>54</v>
      </c>
      <c r="C31" s="7">
        <f>(E31*3)+F31-1</f>
        <v>3</v>
      </c>
      <c r="D31" s="8">
        <f>E31+F31</f>
        <v>4</v>
      </c>
      <c r="E31" s="8">
        <v>0</v>
      </c>
      <c r="F31" s="8">
        <v>4</v>
      </c>
      <c r="G31" s="8">
        <f>SUM('Jogos (GS)'!C36,'Jogos (GS)'!H36,'Jogos (GS)'!M36,'Jogos (GS)'!R36,)</f>
        <v>4</v>
      </c>
      <c r="H31" s="8">
        <f>SUM('Jogos (GS)'!D36,'Jogos (GS)'!I36,'Jogos (GS)'!N36,'Jogos (GS)'!S36,)</f>
        <v>24</v>
      </c>
      <c r="I31" s="8">
        <f>G31-H31</f>
        <v>-20</v>
      </c>
      <c r="K31" s="22" t="s">
        <v>21</v>
      </c>
      <c r="L31" s="19" t="s">
        <v>96</v>
      </c>
      <c r="M31" s="7">
        <f>(O31*3)+P31-2</f>
        <v>2</v>
      </c>
      <c r="N31" s="8">
        <f>O31+P31</f>
        <v>4</v>
      </c>
      <c r="O31" s="8">
        <v>0</v>
      </c>
      <c r="P31" s="8">
        <v>4</v>
      </c>
      <c r="Q31" s="8">
        <f>SUM('Jogos (GS)'!C81,'Jogos (GS)'!I80,'Jogos (GS)'!R81,'Jogos (GS)'!D85)</f>
        <v>4</v>
      </c>
      <c r="R31" s="8">
        <f>SUM('Jogos (GS)'!D81,'Jogos (GS)'!H80,'Jogos (GS)'!S81,'Jogos (GS)'!C85)</f>
        <v>24</v>
      </c>
      <c r="S31" s="8">
        <f>Q31-R31</f>
        <v>-20</v>
      </c>
    </row>
  </sheetData>
  <mergeCells count="8">
    <mergeCell ref="A25:I25"/>
    <mergeCell ref="K25:S25"/>
    <mergeCell ref="A1:I1"/>
    <mergeCell ref="K1:S1"/>
    <mergeCell ref="A9:I9"/>
    <mergeCell ref="K9:S9"/>
    <mergeCell ref="A17:I17"/>
    <mergeCell ref="K17:S17"/>
  </mergeCells>
  <conditionalFormatting sqref="I14">
    <cfRule type="cellIs" dxfId="62" priority="1" operator="equal">
      <formula>0</formula>
    </cfRule>
    <cfRule type="cellIs" dxfId="61" priority="2" operator="lessThan">
      <formula>0</formula>
    </cfRule>
    <cfRule type="cellIs" dxfId="60" priority="3" operator="greaterThan">
      <formula>0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:I23">
    <cfRule type="cellIs" dxfId="59" priority="293" operator="equal">
      <formula>0</formula>
    </cfRule>
    <cfRule type="cellIs" dxfId="58" priority="294" operator="lessThan">
      <formula>0</formula>
    </cfRule>
    <cfRule type="cellIs" dxfId="57" priority="295" operator="greaterThan">
      <formula>0</formula>
    </cfRule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31">
    <cfRule type="cellIs" dxfId="56" priority="333" operator="equal">
      <formula>0</formula>
    </cfRule>
    <cfRule type="cellIs" dxfId="55" priority="334" operator="lessThan">
      <formula>0</formula>
    </cfRule>
    <cfRule type="cellIs" dxfId="54" priority="335" operator="greaterThan">
      <formula>0</formula>
    </cfRule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1">
    <cfRule type="cellIs" dxfId="53" priority="369" operator="equal">
      <formula>0</formula>
    </cfRule>
    <cfRule type="cellIs" dxfId="52" priority="370" operator="lessThan">
      <formula>0</formula>
    </cfRule>
    <cfRule type="cellIs" dxfId="51" priority="371" operator="greaterThan">
      <formula>0</formula>
    </cfRule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9:S23">
    <cfRule type="cellIs" dxfId="50" priority="401" operator="equal">
      <formula>0</formula>
    </cfRule>
    <cfRule type="cellIs" dxfId="49" priority="402" operator="lessThan">
      <formula>0</formula>
    </cfRule>
    <cfRule type="cellIs" dxfId="48" priority="403" operator="greaterThan">
      <formula>0</formula>
    </cfRule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7">
    <cfRule type="cellIs" dxfId="47" priority="409" operator="equal">
      <formula>0</formula>
    </cfRule>
    <cfRule type="cellIs" dxfId="46" priority="410" operator="lessThan">
      <formula>0</formula>
    </cfRule>
    <cfRule type="cellIs" dxfId="45" priority="411" operator="greaterThan">
      <formula>0</formula>
    </cfRule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7">
    <cfRule type="cellIs" dxfId="44" priority="505" operator="equal">
      <formula>0</formula>
    </cfRule>
    <cfRule type="cellIs" dxfId="43" priority="506" operator="lessThan">
      <formula>0</formula>
    </cfRule>
    <cfRule type="cellIs" dxfId="42" priority="507" operator="greaterThan">
      <formula>0</formula>
    </cfRule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I13 I15">
    <cfRule type="cellIs" dxfId="41" priority="525" operator="equal">
      <formula>0</formula>
    </cfRule>
    <cfRule type="cellIs" dxfId="40" priority="526" operator="lessThan">
      <formula>0</formula>
    </cfRule>
    <cfRule type="cellIs" dxfId="39" priority="527" operator="greaterThan">
      <formula>0</formula>
    </cfRule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:S15">
    <cfRule type="cellIs" dxfId="38" priority="541" operator="equal">
      <formula>0</formula>
    </cfRule>
    <cfRule type="cellIs" dxfId="37" priority="542" operator="lessThan">
      <formula>0</formula>
    </cfRule>
    <cfRule type="cellIs" dxfId="36" priority="543" operator="greaterThan">
      <formula>0</formula>
    </cfRule>
    <cfRule type="colorScale" priority="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BCAE8-46CC-4C5C-93E0-CE351B06405A}">
  <dimension ref="A1:T87"/>
  <sheetViews>
    <sheetView topLeftCell="A61" zoomScale="80" zoomScaleNormal="80" workbookViewId="0">
      <selection activeCell="D88" sqref="D88"/>
    </sheetView>
  </sheetViews>
  <sheetFormatPr defaultColWidth="8.875" defaultRowHeight="15" x14ac:dyDescent="0.2"/>
  <cols>
    <col min="1" max="2" width="12.23828125" bestFit="1" customWidth="1"/>
    <col min="3" max="4" width="9.14453125" bestFit="1" customWidth="1"/>
    <col min="5" max="5" width="5.109375" bestFit="1" customWidth="1"/>
    <col min="6" max="6" width="11.703125" bestFit="1" customWidth="1"/>
    <col min="7" max="7" width="12.23828125" bestFit="1" customWidth="1"/>
    <col min="8" max="9" width="9.14453125" bestFit="1" customWidth="1"/>
    <col min="10" max="10" width="4.70703125" bestFit="1" customWidth="1"/>
    <col min="11" max="11" width="12.23828125" bestFit="1" customWidth="1"/>
    <col min="12" max="12" width="12.10546875" bestFit="1" customWidth="1"/>
    <col min="13" max="14" width="9.14453125" bestFit="1" customWidth="1"/>
    <col min="15" max="15" width="4.70703125" bestFit="1" customWidth="1"/>
    <col min="16" max="16" width="12.23828125" bestFit="1" customWidth="1"/>
    <col min="17" max="17" width="12.10546875" bestFit="1" customWidth="1"/>
    <col min="20" max="20" width="4.70703125" bestFit="1" customWidth="1"/>
  </cols>
  <sheetData>
    <row r="1" spans="1:19" x14ac:dyDescent="0.2">
      <c r="A1" s="27" t="s">
        <v>0</v>
      </c>
      <c r="B1" s="27"/>
      <c r="C1" s="27"/>
      <c r="D1" s="27"/>
      <c r="F1" s="27" t="s">
        <v>0</v>
      </c>
      <c r="G1" s="27"/>
      <c r="H1" s="27"/>
      <c r="I1" s="27"/>
      <c r="K1" s="27" t="s">
        <v>0</v>
      </c>
      <c r="L1" s="27"/>
      <c r="M1" s="27"/>
      <c r="N1" s="27"/>
      <c r="P1" s="27" t="s">
        <v>0</v>
      </c>
      <c r="Q1" s="27"/>
      <c r="R1" s="27"/>
      <c r="S1" s="27"/>
    </row>
    <row r="2" spans="1:19" x14ac:dyDescent="0.2">
      <c r="A2" s="28" t="s">
        <v>63</v>
      </c>
      <c r="B2" s="29"/>
      <c r="C2" s="28" t="s">
        <v>64</v>
      </c>
      <c r="D2" s="29"/>
      <c r="F2" s="28" t="s">
        <v>65</v>
      </c>
      <c r="G2" s="29"/>
      <c r="H2" s="28" t="s">
        <v>64</v>
      </c>
      <c r="I2" s="29"/>
      <c r="K2" s="28" t="s">
        <v>66</v>
      </c>
      <c r="L2" s="29"/>
      <c r="M2" s="28" t="s">
        <v>64</v>
      </c>
      <c r="N2" s="29"/>
      <c r="P2" s="28" t="s">
        <v>67</v>
      </c>
      <c r="Q2" s="29"/>
      <c r="R2" s="28" t="s">
        <v>64</v>
      </c>
      <c r="S2" s="29"/>
    </row>
    <row r="3" spans="1:19" x14ac:dyDescent="0.2">
      <c r="A3" s="20" t="str">
        <f>'Grupos (GS)'!B7</f>
        <v>Rodrigo M.</v>
      </c>
      <c r="B3" s="20" t="str">
        <f>'Grupos (GS)'!B5</f>
        <v>Tiago C.</v>
      </c>
      <c r="C3" s="22">
        <v>4</v>
      </c>
      <c r="D3" s="22">
        <v>6</v>
      </c>
      <c r="F3" s="20" t="str">
        <f>$A$3</f>
        <v>Rodrigo M.</v>
      </c>
      <c r="G3" s="20" t="str">
        <f>$A$4</f>
        <v>Paulinho</v>
      </c>
      <c r="H3" s="22">
        <v>2</v>
      </c>
      <c r="I3" s="22">
        <v>6</v>
      </c>
      <c r="K3" s="20" t="str">
        <f>$A$3</f>
        <v>Rodrigo M.</v>
      </c>
      <c r="L3" s="20" t="str">
        <f>$A$5</f>
        <v>Eduardo M.</v>
      </c>
      <c r="M3" s="22">
        <v>2</v>
      </c>
      <c r="N3" s="22">
        <v>6</v>
      </c>
      <c r="P3" s="20" t="str">
        <f>$A$3</f>
        <v>Rodrigo M.</v>
      </c>
      <c r="Q3" s="20" t="str">
        <f>$B$4</f>
        <v>Selassie</v>
      </c>
      <c r="R3" s="22">
        <v>6</v>
      </c>
      <c r="S3" s="22">
        <v>7</v>
      </c>
    </row>
    <row r="4" spans="1:19" x14ac:dyDescent="0.2">
      <c r="A4" s="20" t="str">
        <f>'Grupos (GS)'!B3</f>
        <v>Paulinho</v>
      </c>
      <c r="B4" s="20" t="str">
        <f>'Grupos (GS)'!B6</f>
        <v>Selassie</v>
      </c>
      <c r="C4" s="22">
        <v>6</v>
      </c>
      <c r="D4" s="22">
        <v>2</v>
      </c>
      <c r="F4" s="20" t="str">
        <f>$B$3</f>
        <v>Tiago C.</v>
      </c>
      <c r="G4" s="20" t="str">
        <f>$A$5</f>
        <v>Eduardo M.</v>
      </c>
      <c r="H4" s="22">
        <v>4</v>
      </c>
      <c r="I4" s="22">
        <v>6</v>
      </c>
      <c r="K4" s="20" t="str">
        <f>$B$3</f>
        <v>Tiago C.</v>
      </c>
      <c r="L4" s="20" t="str">
        <f>$B$4</f>
        <v>Selassie</v>
      </c>
      <c r="M4" s="22">
        <v>6</v>
      </c>
      <c r="N4" s="22">
        <v>4</v>
      </c>
      <c r="P4" s="20" t="str">
        <f>$A$4</f>
        <v>Paulinho</v>
      </c>
      <c r="Q4" s="20" t="str">
        <f>$A$5</f>
        <v>Eduardo M.</v>
      </c>
      <c r="R4" s="22">
        <v>6</v>
      </c>
      <c r="S4" s="22">
        <v>4</v>
      </c>
    </row>
    <row r="5" spans="1:19" x14ac:dyDescent="0.2">
      <c r="A5" s="20" t="str">
        <f>'Grupos (GS)'!B4</f>
        <v>Eduardo M.</v>
      </c>
      <c r="B5" s="22" t="s">
        <v>99</v>
      </c>
      <c r="C5" s="28" t="s">
        <v>100</v>
      </c>
      <c r="D5" s="29"/>
      <c r="F5" s="20" t="str">
        <f>$B$4</f>
        <v>Selassie</v>
      </c>
      <c r="G5" s="22" t="s">
        <v>99</v>
      </c>
      <c r="H5" s="28" t="s">
        <v>100</v>
      </c>
      <c r="I5" s="29"/>
      <c r="K5" s="20" t="str">
        <f>$A$4</f>
        <v>Paulinho</v>
      </c>
      <c r="L5" s="22" t="s">
        <v>99</v>
      </c>
      <c r="M5" s="28" t="s">
        <v>100</v>
      </c>
      <c r="N5" s="29"/>
      <c r="P5" s="20" t="str">
        <f>$B$3</f>
        <v>Tiago C.</v>
      </c>
      <c r="Q5" s="22" t="s">
        <v>99</v>
      </c>
      <c r="R5" s="28" t="s">
        <v>100</v>
      </c>
      <c r="S5" s="29"/>
    </row>
    <row r="6" spans="1:19" x14ac:dyDescent="0.2">
      <c r="A6" s="27" t="s">
        <v>0</v>
      </c>
      <c r="B6" s="27"/>
      <c r="C6" s="27"/>
      <c r="D6" s="27"/>
    </row>
    <row r="7" spans="1:19" x14ac:dyDescent="0.2">
      <c r="A7" s="28" t="s">
        <v>68</v>
      </c>
      <c r="B7" s="29"/>
      <c r="C7" s="28" t="s">
        <v>64</v>
      </c>
      <c r="D7" s="29"/>
    </row>
    <row r="8" spans="1:19" x14ac:dyDescent="0.2">
      <c r="A8" s="20" t="str">
        <f>$B$3</f>
        <v>Tiago C.</v>
      </c>
      <c r="B8" s="20" t="str">
        <f>$A$4</f>
        <v>Paulinho</v>
      </c>
      <c r="C8" s="22">
        <v>0</v>
      </c>
      <c r="D8" s="22">
        <v>6</v>
      </c>
    </row>
    <row r="9" spans="1:19" x14ac:dyDescent="0.2">
      <c r="A9" s="20" t="str">
        <f>$A$5</f>
        <v>Eduardo M.</v>
      </c>
      <c r="B9" s="20" t="str">
        <f>$B$4</f>
        <v>Selassie</v>
      </c>
      <c r="C9" s="22">
        <v>6</v>
      </c>
      <c r="D9" s="22">
        <v>0</v>
      </c>
    </row>
    <row r="10" spans="1:19" x14ac:dyDescent="0.2">
      <c r="A10" s="20" t="str">
        <f>$A$3</f>
        <v>Rodrigo M.</v>
      </c>
      <c r="B10" s="22" t="s">
        <v>99</v>
      </c>
      <c r="C10" s="28" t="s">
        <v>100</v>
      </c>
      <c r="D10" s="29"/>
    </row>
    <row r="11" spans="1:19" s="21" customFormat="1" x14ac:dyDescent="0.2"/>
    <row r="12" spans="1:19" x14ac:dyDescent="0.2">
      <c r="A12" s="27" t="s">
        <v>27</v>
      </c>
      <c r="B12" s="27"/>
      <c r="C12" s="27"/>
      <c r="D12" s="27"/>
      <c r="F12" s="27" t="s">
        <v>27</v>
      </c>
      <c r="G12" s="27"/>
      <c r="H12" s="27"/>
      <c r="I12" s="27"/>
      <c r="K12" s="27" t="s">
        <v>27</v>
      </c>
      <c r="L12" s="27"/>
      <c r="M12" s="27"/>
      <c r="N12" s="27"/>
      <c r="P12" s="27" t="s">
        <v>27</v>
      </c>
      <c r="Q12" s="27"/>
      <c r="R12" s="27"/>
      <c r="S12" s="27"/>
    </row>
    <row r="13" spans="1:19" x14ac:dyDescent="0.2">
      <c r="A13" s="28" t="s">
        <v>63</v>
      </c>
      <c r="B13" s="29"/>
      <c r="C13" s="28" t="s">
        <v>64</v>
      </c>
      <c r="D13" s="29"/>
      <c r="F13" s="28" t="s">
        <v>65</v>
      </c>
      <c r="G13" s="29"/>
      <c r="H13" s="28" t="s">
        <v>64</v>
      </c>
      <c r="I13" s="29"/>
      <c r="K13" s="28" t="s">
        <v>66</v>
      </c>
      <c r="L13" s="29"/>
      <c r="M13" s="28" t="s">
        <v>64</v>
      </c>
      <c r="N13" s="29"/>
      <c r="P13" s="28" t="s">
        <v>67</v>
      </c>
      <c r="Q13" s="29"/>
      <c r="R13" s="28" t="s">
        <v>64</v>
      </c>
      <c r="S13" s="29"/>
    </row>
    <row r="14" spans="1:19" x14ac:dyDescent="0.2">
      <c r="A14" s="20" t="str">
        <f>'Grupos (GS)'!B13</f>
        <v>Gilberto</v>
      </c>
      <c r="B14" s="20" t="str">
        <f>'Grupos (GS)'!B14</f>
        <v>Domiciano</v>
      </c>
      <c r="C14" s="22">
        <v>6</v>
      </c>
      <c r="D14" s="22">
        <v>1</v>
      </c>
      <c r="F14" s="20" t="str">
        <f>$A$14</f>
        <v>Gilberto</v>
      </c>
      <c r="G14" s="20" t="str">
        <f>$A$15</f>
        <v>Allan</v>
      </c>
      <c r="H14" s="22">
        <v>1</v>
      </c>
      <c r="I14" s="22">
        <v>6</v>
      </c>
      <c r="K14" s="20" t="str">
        <f>$A$14</f>
        <v>Gilberto</v>
      </c>
      <c r="L14" s="20" t="str">
        <f>$A$16</f>
        <v>Diego B.</v>
      </c>
      <c r="M14" s="22">
        <v>6</v>
      </c>
      <c r="N14" s="22">
        <v>1</v>
      </c>
      <c r="P14" s="20" t="str">
        <f>$A$14</f>
        <v>Gilberto</v>
      </c>
      <c r="Q14" s="20" t="str">
        <f>$B$15</f>
        <v>Júnior D.</v>
      </c>
      <c r="R14" s="22">
        <v>4</v>
      </c>
      <c r="S14" s="22">
        <v>6</v>
      </c>
    </row>
    <row r="15" spans="1:19" x14ac:dyDescent="0.2">
      <c r="A15" s="20" t="str">
        <f>'Grupos (GS)'!B11</f>
        <v>Allan</v>
      </c>
      <c r="B15" s="20" t="str">
        <f>'Grupos (GS)'!B12</f>
        <v>Júnior D.</v>
      </c>
      <c r="C15" s="22">
        <v>6</v>
      </c>
      <c r="D15" s="22">
        <v>4</v>
      </c>
      <c r="F15" s="20" t="str">
        <f>$B$14</f>
        <v>Domiciano</v>
      </c>
      <c r="G15" s="20" t="str">
        <f>$A$16</f>
        <v>Diego B.</v>
      </c>
      <c r="H15" s="22">
        <v>6</v>
      </c>
      <c r="I15" s="22">
        <v>4</v>
      </c>
      <c r="K15" s="20" t="str">
        <f>$B$14</f>
        <v>Domiciano</v>
      </c>
      <c r="L15" s="20" t="str">
        <f>$B$15</f>
        <v>Júnior D.</v>
      </c>
      <c r="M15" s="22">
        <v>0</v>
      </c>
      <c r="N15" s="22">
        <v>6</v>
      </c>
      <c r="P15" s="20" t="str">
        <f>$A$15</f>
        <v>Allan</v>
      </c>
      <c r="Q15" s="20" t="str">
        <f>$A$16</f>
        <v>Diego B.</v>
      </c>
      <c r="R15" s="22">
        <v>6</v>
      </c>
      <c r="S15" s="22">
        <v>1</v>
      </c>
    </row>
    <row r="16" spans="1:19" x14ac:dyDescent="0.2">
      <c r="A16" s="20" t="str">
        <f>'Grupos (GS)'!B15</f>
        <v>Diego B.</v>
      </c>
      <c r="B16" s="22" t="s">
        <v>99</v>
      </c>
      <c r="C16" s="28" t="s">
        <v>100</v>
      </c>
      <c r="D16" s="29"/>
      <c r="F16" s="20" t="str">
        <f>$B$15</f>
        <v>Júnior D.</v>
      </c>
      <c r="G16" s="22" t="s">
        <v>99</v>
      </c>
      <c r="H16" s="28" t="s">
        <v>100</v>
      </c>
      <c r="I16" s="29"/>
      <c r="K16" s="20" t="str">
        <f>$A$15</f>
        <v>Allan</v>
      </c>
      <c r="L16" s="22" t="s">
        <v>99</v>
      </c>
      <c r="M16" s="28" t="s">
        <v>100</v>
      </c>
      <c r="N16" s="29"/>
      <c r="P16" s="20" t="str">
        <f>$B$14</f>
        <v>Domiciano</v>
      </c>
      <c r="Q16" s="22" t="s">
        <v>99</v>
      </c>
      <c r="R16" s="28" t="s">
        <v>100</v>
      </c>
      <c r="S16" s="29"/>
    </row>
    <row r="17" spans="1:19" x14ac:dyDescent="0.2">
      <c r="A17" s="27" t="s">
        <v>27</v>
      </c>
      <c r="B17" s="27"/>
      <c r="C17" s="27"/>
      <c r="D17" s="27"/>
    </row>
    <row r="18" spans="1:19" x14ac:dyDescent="0.2">
      <c r="A18" s="28" t="s">
        <v>68</v>
      </c>
      <c r="B18" s="29"/>
      <c r="C18" s="28" t="s">
        <v>64</v>
      </c>
      <c r="D18" s="29"/>
    </row>
    <row r="19" spans="1:19" x14ac:dyDescent="0.2">
      <c r="A19" s="20" t="str">
        <f>$B$14</f>
        <v>Domiciano</v>
      </c>
      <c r="B19" s="20" t="str">
        <f>$A$15</f>
        <v>Allan</v>
      </c>
      <c r="C19" s="22">
        <v>1</v>
      </c>
      <c r="D19" s="22">
        <v>6</v>
      </c>
    </row>
    <row r="20" spans="1:19" x14ac:dyDescent="0.2">
      <c r="A20" s="20" t="str">
        <f>$A$16</f>
        <v>Diego B.</v>
      </c>
      <c r="B20" s="20" t="str">
        <f>$B$15</f>
        <v>Júnior D.</v>
      </c>
      <c r="C20" s="22">
        <v>1</v>
      </c>
      <c r="D20" s="22">
        <v>6</v>
      </c>
    </row>
    <row r="21" spans="1:19" x14ac:dyDescent="0.2">
      <c r="A21" s="20" t="str">
        <f>$A$14</f>
        <v>Gilberto</v>
      </c>
      <c r="B21" s="22" t="s">
        <v>99</v>
      </c>
      <c r="C21" s="28" t="s">
        <v>100</v>
      </c>
      <c r="D21" s="29"/>
    </row>
    <row r="22" spans="1:19" s="21" customFormat="1" x14ac:dyDescent="0.2"/>
    <row r="23" spans="1:19" x14ac:dyDescent="0.2">
      <c r="A23" s="27" t="s">
        <v>39</v>
      </c>
      <c r="B23" s="27"/>
      <c r="C23" s="27"/>
      <c r="D23" s="27"/>
      <c r="F23" s="27" t="s">
        <v>39</v>
      </c>
      <c r="G23" s="27"/>
      <c r="H23" s="27"/>
      <c r="I23" s="27"/>
      <c r="K23" s="27" t="s">
        <v>39</v>
      </c>
      <c r="L23" s="27"/>
      <c r="M23" s="27"/>
      <c r="N23" s="27"/>
      <c r="P23" s="27" t="s">
        <v>39</v>
      </c>
      <c r="Q23" s="27"/>
      <c r="R23" s="27"/>
      <c r="S23" s="27"/>
    </row>
    <row r="24" spans="1:19" x14ac:dyDescent="0.2">
      <c r="A24" s="28" t="s">
        <v>63</v>
      </c>
      <c r="B24" s="29"/>
      <c r="C24" s="28" t="s">
        <v>64</v>
      </c>
      <c r="D24" s="29"/>
      <c r="F24" s="28" t="s">
        <v>65</v>
      </c>
      <c r="G24" s="29"/>
      <c r="H24" s="28" t="s">
        <v>64</v>
      </c>
      <c r="I24" s="29"/>
      <c r="K24" s="28" t="s">
        <v>66</v>
      </c>
      <c r="L24" s="29"/>
      <c r="M24" s="28" t="s">
        <v>64</v>
      </c>
      <c r="N24" s="29"/>
      <c r="P24" s="28" t="s">
        <v>67</v>
      </c>
      <c r="Q24" s="29"/>
      <c r="R24" s="28" t="s">
        <v>64</v>
      </c>
      <c r="S24" s="29"/>
    </row>
    <row r="25" spans="1:19" x14ac:dyDescent="0.2">
      <c r="A25" s="20" t="str">
        <f>'Grupos (GS)'!B20</f>
        <v>Múcio</v>
      </c>
      <c r="B25" s="20" t="str">
        <f>'Grupos (GS)'!B23</f>
        <v>Jerônimo</v>
      </c>
      <c r="C25" s="22">
        <v>6</v>
      </c>
      <c r="D25" s="22">
        <v>0</v>
      </c>
      <c r="F25" s="20" t="str">
        <f>$A$25</f>
        <v>Múcio</v>
      </c>
      <c r="G25" s="20" t="str">
        <f>$A$26</f>
        <v>Luis</v>
      </c>
      <c r="H25" s="22">
        <v>6</v>
      </c>
      <c r="I25" s="22">
        <v>3</v>
      </c>
      <c r="K25" s="20" t="str">
        <f>$A$25</f>
        <v>Múcio</v>
      </c>
      <c r="L25" s="20" t="str">
        <f>$A$27</f>
        <v>Clóvis</v>
      </c>
      <c r="M25" s="22">
        <v>7</v>
      </c>
      <c r="N25" s="22">
        <v>6</v>
      </c>
      <c r="P25" s="20" t="str">
        <f>$A$25</f>
        <v>Múcio</v>
      </c>
      <c r="Q25" s="20" t="str">
        <f>$B$26</f>
        <v>André F.</v>
      </c>
      <c r="R25" s="22">
        <v>6</v>
      </c>
      <c r="S25" s="22">
        <v>7</v>
      </c>
    </row>
    <row r="26" spans="1:19" x14ac:dyDescent="0.2">
      <c r="A26" s="20" t="str">
        <f>'Grupos (GS)'!B22</f>
        <v>Luis</v>
      </c>
      <c r="B26" s="20" t="str">
        <f>'Grupos (GS)'!B19</f>
        <v>André F.</v>
      </c>
      <c r="C26" s="22">
        <v>1</v>
      </c>
      <c r="D26" s="22">
        <v>6</v>
      </c>
      <c r="F26" s="20" t="str">
        <f>$B$25</f>
        <v>Jerônimo</v>
      </c>
      <c r="G26" s="20" t="str">
        <f>$A$27</f>
        <v>Clóvis</v>
      </c>
      <c r="H26" s="22">
        <v>7</v>
      </c>
      <c r="I26" s="22">
        <v>5</v>
      </c>
      <c r="K26" s="20" t="str">
        <f>$B$25</f>
        <v>Jerônimo</v>
      </c>
      <c r="L26" s="20" t="str">
        <f>$B$26</f>
        <v>André F.</v>
      </c>
      <c r="M26" s="22">
        <v>1</v>
      </c>
      <c r="N26" s="22">
        <v>6</v>
      </c>
      <c r="P26" s="20" t="str">
        <f>$A$26</f>
        <v>Luis</v>
      </c>
      <c r="Q26" s="20" t="str">
        <f>$A$27</f>
        <v>Clóvis</v>
      </c>
      <c r="R26" s="22">
        <v>1</v>
      </c>
      <c r="S26" s="22">
        <v>6</v>
      </c>
    </row>
    <row r="27" spans="1:19" x14ac:dyDescent="0.2">
      <c r="A27" s="20" t="str">
        <f>'Grupos (GS)'!B21</f>
        <v>Clóvis</v>
      </c>
      <c r="B27" s="22" t="s">
        <v>99</v>
      </c>
      <c r="C27" s="28" t="s">
        <v>100</v>
      </c>
      <c r="D27" s="29"/>
      <c r="F27" s="20" t="str">
        <f>$B$26</f>
        <v>André F.</v>
      </c>
      <c r="G27" s="22" t="s">
        <v>99</v>
      </c>
      <c r="H27" s="28" t="s">
        <v>100</v>
      </c>
      <c r="I27" s="29"/>
      <c r="K27" s="20" t="str">
        <f>$A$26</f>
        <v>Luis</v>
      </c>
      <c r="L27" s="22" t="s">
        <v>99</v>
      </c>
      <c r="M27" s="28" t="s">
        <v>100</v>
      </c>
      <c r="N27" s="29"/>
      <c r="P27" s="20" t="str">
        <f>$B$25</f>
        <v>Jerônimo</v>
      </c>
      <c r="Q27" s="22" t="s">
        <v>99</v>
      </c>
      <c r="R27" s="28" t="s">
        <v>100</v>
      </c>
      <c r="S27" s="29"/>
    </row>
    <row r="28" spans="1:19" x14ac:dyDescent="0.2">
      <c r="A28" s="27" t="s">
        <v>39</v>
      </c>
      <c r="B28" s="27"/>
      <c r="C28" s="27"/>
      <c r="D28" s="27"/>
    </row>
    <row r="29" spans="1:19" x14ac:dyDescent="0.2">
      <c r="A29" s="28" t="s">
        <v>68</v>
      </c>
      <c r="B29" s="29"/>
      <c r="C29" s="28" t="s">
        <v>64</v>
      </c>
      <c r="D29" s="29"/>
    </row>
    <row r="30" spans="1:19" x14ac:dyDescent="0.2">
      <c r="A30" s="20" t="str">
        <f>$B$25</f>
        <v>Jerônimo</v>
      </c>
      <c r="B30" s="20" t="str">
        <f>$A$26</f>
        <v>Luis</v>
      </c>
      <c r="C30" s="22">
        <v>0</v>
      </c>
      <c r="D30" s="22">
        <v>6</v>
      </c>
      <c r="E30" t="s">
        <v>69</v>
      </c>
    </row>
    <row r="31" spans="1:19" x14ac:dyDescent="0.2">
      <c r="A31" s="20" t="str">
        <f>$A$27</f>
        <v>Clóvis</v>
      </c>
      <c r="B31" s="20" t="str">
        <f>$B$26</f>
        <v>André F.</v>
      </c>
      <c r="C31" s="22">
        <v>4</v>
      </c>
      <c r="D31" s="22">
        <v>6</v>
      </c>
    </row>
    <row r="32" spans="1:19" x14ac:dyDescent="0.2">
      <c r="A32" s="20" t="str">
        <f>$A$25</f>
        <v>Múcio</v>
      </c>
      <c r="B32" s="22" t="s">
        <v>99</v>
      </c>
      <c r="C32" s="28" t="s">
        <v>100</v>
      </c>
      <c r="D32" s="29"/>
    </row>
    <row r="33" spans="1:19" s="21" customFormat="1" x14ac:dyDescent="0.2"/>
    <row r="34" spans="1:19" x14ac:dyDescent="0.2">
      <c r="A34" s="27" t="s">
        <v>51</v>
      </c>
      <c r="B34" s="27"/>
      <c r="C34" s="27"/>
      <c r="D34" s="27"/>
      <c r="F34" s="27" t="s">
        <v>51</v>
      </c>
      <c r="G34" s="27"/>
      <c r="H34" s="27"/>
      <c r="I34" s="27"/>
      <c r="K34" s="27" t="s">
        <v>51</v>
      </c>
      <c r="L34" s="27"/>
      <c r="M34" s="27"/>
      <c r="N34" s="27"/>
      <c r="P34" s="27" t="s">
        <v>51</v>
      </c>
      <c r="Q34" s="27"/>
      <c r="R34" s="27"/>
      <c r="S34" s="27"/>
    </row>
    <row r="35" spans="1:19" x14ac:dyDescent="0.2">
      <c r="A35" s="28" t="s">
        <v>63</v>
      </c>
      <c r="B35" s="29"/>
      <c r="C35" s="28" t="s">
        <v>64</v>
      </c>
      <c r="D35" s="29"/>
      <c r="F35" s="28" t="s">
        <v>65</v>
      </c>
      <c r="G35" s="29"/>
      <c r="H35" s="28" t="s">
        <v>64</v>
      </c>
      <c r="I35" s="29"/>
      <c r="K35" s="28" t="s">
        <v>66</v>
      </c>
      <c r="L35" s="29"/>
      <c r="M35" s="28" t="s">
        <v>64</v>
      </c>
      <c r="N35" s="29"/>
      <c r="P35" s="28" t="s">
        <v>67</v>
      </c>
      <c r="Q35" s="29"/>
      <c r="R35" s="28" t="s">
        <v>64</v>
      </c>
      <c r="S35" s="29"/>
    </row>
    <row r="36" spans="1:19" x14ac:dyDescent="0.2">
      <c r="A36" s="20" t="str">
        <f>'Grupos (GS)'!B31</f>
        <v>Nicholas</v>
      </c>
      <c r="B36" s="20" t="str">
        <f>'Grupos (GS)'!B29</f>
        <v>Diogo</v>
      </c>
      <c r="C36" s="22">
        <v>1</v>
      </c>
      <c r="D36" s="22">
        <v>6</v>
      </c>
      <c r="F36" s="20" t="str">
        <f>$A$36</f>
        <v>Nicholas</v>
      </c>
      <c r="G36" s="20" t="str">
        <f>$A$37</f>
        <v>João Neto</v>
      </c>
      <c r="H36" s="22">
        <v>2</v>
      </c>
      <c r="I36" s="22">
        <v>6</v>
      </c>
      <c r="K36" s="20" t="str">
        <f>$A$36</f>
        <v>Nicholas</v>
      </c>
      <c r="L36" s="20" t="str">
        <f>$A$38</f>
        <v>Sérgio</v>
      </c>
      <c r="M36" s="22">
        <v>1</v>
      </c>
      <c r="N36" s="22">
        <v>6</v>
      </c>
      <c r="P36" s="20" t="str">
        <f>$A$36</f>
        <v>Nicholas</v>
      </c>
      <c r="Q36" s="20" t="str">
        <f>$B$37</f>
        <v>Binha</v>
      </c>
      <c r="R36" s="22">
        <v>0</v>
      </c>
      <c r="S36" s="22">
        <v>6</v>
      </c>
    </row>
    <row r="37" spans="1:19" x14ac:dyDescent="0.2">
      <c r="A37" s="20" t="str">
        <f>'Grupos (GS)'!B30</f>
        <v>João Neto</v>
      </c>
      <c r="B37" s="20" t="str">
        <f>'Grupos (GS)'!B27</f>
        <v>Binha</v>
      </c>
      <c r="C37" s="22">
        <v>1</v>
      </c>
      <c r="D37" s="22">
        <v>6</v>
      </c>
      <c r="F37" s="20" t="str">
        <f>$B$36</f>
        <v>Diogo</v>
      </c>
      <c r="G37" s="20" t="str">
        <f>$A$38</f>
        <v>Sérgio</v>
      </c>
      <c r="H37" s="22">
        <v>4</v>
      </c>
      <c r="I37" s="22">
        <v>6</v>
      </c>
      <c r="K37" s="20" t="str">
        <f>$B$36</f>
        <v>Diogo</v>
      </c>
      <c r="L37" s="20" t="str">
        <f>$B$37</f>
        <v>Binha</v>
      </c>
      <c r="M37" s="22">
        <v>4</v>
      </c>
      <c r="N37" s="22">
        <v>6</v>
      </c>
      <c r="P37" s="20" t="str">
        <f>$A$37</f>
        <v>João Neto</v>
      </c>
      <c r="Q37" s="20" t="str">
        <f>$A$38</f>
        <v>Sérgio</v>
      </c>
      <c r="R37" s="22">
        <v>2</v>
      </c>
      <c r="S37" s="22">
        <v>6</v>
      </c>
    </row>
    <row r="38" spans="1:19" x14ac:dyDescent="0.2">
      <c r="A38" s="20" t="str">
        <f>'Grupos (GS)'!B28</f>
        <v>Sérgio</v>
      </c>
      <c r="B38" s="22" t="s">
        <v>99</v>
      </c>
      <c r="C38" s="28" t="s">
        <v>100</v>
      </c>
      <c r="D38" s="29"/>
      <c r="F38" s="20" t="str">
        <f>$B$37</f>
        <v>Binha</v>
      </c>
      <c r="G38" s="22" t="s">
        <v>99</v>
      </c>
      <c r="H38" s="28" t="s">
        <v>100</v>
      </c>
      <c r="I38" s="29"/>
      <c r="K38" s="20" t="str">
        <f>$A$37</f>
        <v>João Neto</v>
      </c>
      <c r="L38" s="22" t="s">
        <v>99</v>
      </c>
      <c r="M38" s="28" t="s">
        <v>100</v>
      </c>
      <c r="N38" s="29"/>
      <c r="P38" s="20" t="str">
        <f>$B$36</f>
        <v>Diogo</v>
      </c>
      <c r="Q38" s="22" t="s">
        <v>99</v>
      </c>
      <c r="R38" s="28" t="s">
        <v>100</v>
      </c>
      <c r="S38" s="29"/>
    </row>
    <row r="39" spans="1:19" x14ac:dyDescent="0.2">
      <c r="A39" s="27" t="s">
        <v>51</v>
      </c>
      <c r="B39" s="27"/>
      <c r="C39" s="27"/>
      <c r="D39" s="27"/>
    </row>
    <row r="40" spans="1:19" x14ac:dyDescent="0.2">
      <c r="A40" s="28" t="s">
        <v>68</v>
      </c>
      <c r="B40" s="29"/>
      <c r="C40" s="28" t="s">
        <v>64</v>
      </c>
      <c r="D40" s="29"/>
    </row>
    <row r="41" spans="1:19" x14ac:dyDescent="0.2">
      <c r="A41" s="20" t="str">
        <f>$B$36</f>
        <v>Diogo</v>
      </c>
      <c r="B41" s="20" t="str">
        <f>$A$37</f>
        <v>João Neto</v>
      </c>
      <c r="C41" s="22">
        <v>0</v>
      </c>
      <c r="D41" s="22">
        <v>0</v>
      </c>
      <c r="E41" t="s">
        <v>69</v>
      </c>
    </row>
    <row r="42" spans="1:19" x14ac:dyDescent="0.2">
      <c r="A42" s="20" t="str">
        <f>$A$38</f>
        <v>Sérgio</v>
      </c>
      <c r="B42" s="20" t="str">
        <f>$B$37</f>
        <v>Binha</v>
      </c>
      <c r="C42" s="22">
        <v>2</v>
      </c>
      <c r="D42" s="22">
        <v>6</v>
      </c>
    </row>
    <row r="43" spans="1:19" x14ac:dyDescent="0.2">
      <c r="A43" s="20" t="str">
        <f>$A$36</f>
        <v>Nicholas</v>
      </c>
      <c r="B43" s="22" t="s">
        <v>99</v>
      </c>
      <c r="C43" s="28" t="s">
        <v>100</v>
      </c>
      <c r="D43" s="29"/>
    </row>
    <row r="44" spans="1:19" s="21" customFormat="1" x14ac:dyDescent="0.2"/>
    <row r="45" spans="1:19" x14ac:dyDescent="0.2">
      <c r="A45" s="27" t="s">
        <v>1</v>
      </c>
      <c r="B45" s="27"/>
      <c r="C45" s="27"/>
      <c r="D45" s="27"/>
      <c r="F45" s="27" t="s">
        <v>1</v>
      </c>
      <c r="G45" s="27"/>
      <c r="H45" s="27"/>
      <c r="I45" s="27"/>
      <c r="K45" s="27" t="s">
        <v>1</v>
      </c>
      <c r="L45" s="27"/>
      <c r="M45" s="27"/>
      <c r="N45" s="27"/>
      <c r="P45" s="27" t="s">
        <v>1</v>
      </c>
      <c r="Q45" s="27"/>
      <c r="R45" s="27"/>
      <c r="S45" s="27"/>
    </row>
    <row r="46" spans="1:19" x14ac:dyDescent="0.2">
      <c r="A46" s="28" t="s">
        <v>63</v>
      </c>
      <c r="B46" s="29"/>
      <c r="C46" s="28" t="s">
        <v>64</v>
      </c>
      <c r="D46" s="29"/>
      <c r="F46" s="28" t="s">
        <v>65</v>
      </c>
      <c r="G46" s="29"/>
      <c r="H46" s="28" t="s">
        <v>64</v>
      </c>
      <c r="I46" s="29"/>
      <c r="K46" s="28" t="s">
        <v>66</v>
      </c>
      <c r="L46" s="29"/>
      <c r="M46" s="28" t="s">
        <v>64</v>
      </c>
      <c r="N46" s="29"/>
      <c r="P46" s="28" t="s">
        <v>67</v>
      </c>
      <c r="Q46" s="29"/>
      <c r="R46" s="28" t="s">
        <v>64</v>
      </c>
      <c r="S46" s="29"/>
    </row>
    <row r="47" spans="1:19" x14ac:dyDescent="0.2">
      <c r="A47" s="20" t="str">
        <f>'Grupos (GS)'!L7</f>
        <v>Bruno A.</v>
      </c>
      <c r="B47" s="20" t="str">
        <f>'Grupos (GS)'!L4</f>
        <v>Vitor E.</v>
      </c>
      <c r="C47" s="22">
        <v>6</v>
      </c>
      <c r="D47" s="22">
        <v>4</v>
      </c>
      <c r="F47" s="20" t="str">
        <f>$A$47</f>
        <v>Bruno A.</v>
      </c>
      <c r="G47" s="20" t="str">
        <f>$A$48</f>
        <v>Márcio M.</v>
      </c>
      <c r="H47" s="22">
        <v>3</v>
      </c>
      <c r="I47" s="22">
        <v>6</v>
      </c>
      <c r="K47" s="20" t="str">
        <f>$A$47</f>
        <v>Bruno A.</v>
      </c>
      <c r="L47" s="20" t="str">
        <f>$A$49</f>
        <v>Gildo</v>
      </c>
      <c r="M47" s="22">
        <v>2</v>
      </c>
      <c r="N47" s="22">
        <v>6</v>
      </c>
      <c r="P47" s="20" t="str">
        <f>$A$47</f>
        <v>Bruno A.</v>
      </c>
      <c r="Q47" s="20" t="str">
        <f>$B$48</f>
        <v>Patinha</v>
      </c>
      <c r="R47" s="22">
        <v>4</v>
      </c>
      <c r="S47" s="22">
        <v>6</v>
      </c>
    </row>
    <row r="48" spans="1:19" x14ac:dyDescent="0.2">
      <c r="A48" s="20" t="str">
        <f>'Grupos (GS)'!L5</f>
        <v>Márcio M.</v>
      </c>
      <c r="B48" s="20" t="str">
        <f>'Grupos (GS)'!L3</f>
        <v>Patinha</v>
      </c>
      <c r="C48" s="22">
        <v>2</v>
      </c>
      <c r="D48" s="22">
        <v>6</v>
      </c>
      <c r="F48" s="20" t="str">
        <f>$B$47</f>
        <v>Vitor E.</v>
      </c>
      <c r="G48" s="20" t="str">
        <f>$A$49</f>
        <v>Gildo</v>
      </c>
      <c r="H48" s="22">
        <v>6</v>
      </c>
      <c r="I48" s="22">
        <v>2</v>
      </c>
      <c r="K48" s="20" t="str">
        <f>$B$47</f>
        <v>Vitor E.</v>
      </c>
      <c r="L48" s="20" t="str">
        <f>$B$48</f>
        <v>Patinha</v>
      </c>
      <c r="M48" s="22">
        <v>6</v>
      </c>
      <c r="N48" s="22">
        <v>7</v>
      </c>
      <c r="P48" s="20" t="str">
        <f>$A$48</f>
        <v>Márcio M.</v>
      </c>
      <c r="Q48" s="20" t="str">
        <f>$A$49</f>
        <v>Gildo</v>
      </c>
      <c r="R48" s="22">
        <v>6</v>
      </c>
      <c r="S48" s="22">
        <v>1</v>
      </c>
    </row>
    <row r="49" spans="1:19" x14ac:dyDescent="0.2">
      <c r="A49" s="20" t="str">
        <f>'Grupos (GS)'!L6</f>
        <v>Gildo</v>
      </c>
      <c r="B49" s="22" t="s">
        <v>99</v>
      </c>
      <c r="C49" s="28" t="s">
        <v>100</v>
      </c>
      <c r="D49" s="29"/>
      <c r="F49" s="20" t="str">
        <f>$B$48</f>
        <v>Patinha</v>
      </c>
      <c r="G49" s="22" t="s">
        <v>99</v>
      </c>
      <c r="H49" s="28" t="s">
        <v>100</v>
      </c>
      <c r="I49" s="29"/>
      <c r="K49" s="20" t="str">
        <f>$A$48</f>
        <v>Márcio M.</v>
      </c>
      <c r="L49" s="22" t="s">
        <v>99</v>
      </c>
      <c r="M49" s="28" t="s">
        <v>100</v>
      </c>
      <c r="N49" s="29"/>
      <c r="P49" s="20" t="str">
        <f>$B$47</f>
        <v>Vitor E.</v>
      </c>
      <c r="Q49" s="22" t="s">
        <v>99</v>
      </c>
      <c r="R49" s="28" t="s">
        <v>100</v>
      </c>
      <c r="S49" s="29"/>
    </row>
    <row r="50" spans="1:19" x14ac:dyDescent="0.2">
      <c r="A50" s="27" t="s">
        <v>1</v>
      </c>
      <c r="B50" s="27"/>
      <c r="C50" s="27"/>
      <c r="D50" s="27"/>
    </row>
    <row r="51" spans="1:19" x14ac:dyDescent="0.2">
      <c r="A51" s="28" t="s">
        <v>68</v>
      </c>
      <c r="B51" s="29"/>
      <c r="C51" s="28" t="s">
        <v>64</v>
      </c>
      <c r="D51" s="29"/>
    </row>
    <row r="52" spans="1:19" x14ac:dyDescent="0.2">
      <c r="A52" s="20" t="str">
        <f>$B$47</f>
        <v>Vitor E.</v>
      </c>
      <c r="B52" s="20" t="str">
        <f>$A$48</f>
        <v>Márcio M.</v>
      </c>
      <c r="C52" s="22">
        <v>6</v>
      </c>
      <c r="D52" s="22">
        <v>2</v>
      </c>
    </row>
    <row r="53" spans="1:19" x14ac:dyDescent="0.2">
      <c r="A53" s="20" t="str">
        <f>$A$49</f>
        <v>Gildo</v>
      </c>
      <c r="B53" s="20" t="str">
        <f>$B$48</f>
        <v>Patinha</v>
      </c>
      <c r="C53" s="22">
        <v>7</v>
      </c>
      <c r="D53" s="22">
        <v>6</v>
      </c>
    </row>
    <row r="54" spans="1:19" x14ac:dyDescent="0.2">
      <c r="A54" s="20" t="str">
        <f>$A$47</f>
        <v>Bruno A.</v>
      </c>
      <c r="B54" s="22" t="s">
        <v>99</v>
      </c>
      <c r="C54" s="28" t="s">
        <v>100</v>
      </c>
      <c r="D54" s="29"/>
    </row>
    <row r="55" spans="1:19" s="21" customFormat="1" x14ac:dyDescent="0.2"/>
    <row r="56" spans="1:19" x14ac:dyDescent="0.2">
      <c r="A56" s="27" t="s">
        <v>28</v>
      </c>
      <c r="B56" s="27"/>
      <c r="C56" s="27"/>
      <c r="D56" s="27"/>
      <c r="F56" s="27" t="s">
        <v>28</v>
      </c>
      <c r="G56" s="27"/>
      <c r="H56" s="27"/>
      <c r="I56" s="27"/>
      <c r="K56" s="27" t="s">
        <v>28</v>
      </c>
      <c r="L56" s="27"/>
      <c r="M56" s="27"/>
      <c r="N56" s="27"/>
      <c r="P56" s="27" t="s">
        <v>28</v>
      </c>
      <c r="Q56" s="27"/>
      <c r="R56" s="27"/>
      <c r="S56" s="27"/>
    </row>
    <row r="57" spans="1:19" x14ac:dyDescent="0.2">
      <c r="A57" s="28" t="s">
        <v>63</v>
      </c>
      <c r="B57" s="29"/>
      <c r="C57" s="28" t="s">
        <v>64</v>
      </c>
      <c r="D57" s="29"/>
      <c r="F57" s="28" t="s">
        <v>65</v>
      </c>
      <c r="G57" s="29"/>
      <c r="H57" s="28" t="s">
        <v>64</v>
      </c>
      <c r="I57" s="29"/>
      <c r="K57" s="28" t="s">
        <v>66</v>
      </c>
      <c r="L57" s="29"/>
      <c r="M57" s="28" t="s">
        <v>64</v>
      </c>
      <c r="N57" s="29"/>
      <c r="P57" s="28" t="s">
        <v>67</v>
      </c>
      <c r="Q57" s="29"/>
      <c r="R57" s="28" t="s">
        <v>64</v>
      </c>
      <c r="S57" s="29"/>
    </row>
    <row r="58" spans="1:19" x14ac:dyDescent="0.2">
      <c r="A58" s="20" t="str">
        <f>'Grupos (GS)'!L11</f>
        <v>Everton</v>
      </c>
      <c r="B58" s="20" t="str">
        <f>'Grupos (GS)'!L14</f>
        <v>Pedro T.</v>
      </c>
      <c r="C58" s="22">
        <v>6</v>
      </c>
      <c r="D58" s="22">
        <v>0</v>
      </c>
      <c r="E58" t="s">
        <v>69</v>
      </c>
      <c r="F58" s="20" t="str">
        <f>$A$58</f>
        <v>Everton</v>
      </c>
      <c r="G58" s="20" t="str">
        <f>$A$59</f>
        <v>Ítalo M.</v>
      </c>
      <c r="H58" s="22">
        <v>6</v>
      </c>
      <c r="I58" s="22">
        <v>4</v>
      </c>
      <c r="K58" s="20" t="str">
        <f>$A$58</f>
        <v>Everton</v>
      </c>
      <c r="L58" s="20" t="str">
        <f>$A$60</f>
        <v>Ítalo Q.</v>
      </c>
      <c r="M58" s="22">
        <v>6</v>
      </c>
      <c r="N58" s="22">
        <v>7</v>
      </c>
      <c r="P58" s="20" t="str">
        <f>$A$58</f>
        <v>Everton</v>
      </c>
      <c r="Q58" s="20" t="str">
        <f>$B$59</f>
        <v>Tércio</v>
      </c>
      <c r="R58" s="22">
        <v>6</v>
      </c>
      <c r="S58" s="22">
        <v>0</v>
      </c>
    </row>
    <row r="59" spans="1:19" x14ac:dyDescent="0.2">
      <c r="A59" s="20" t="str">
        <f>'Grupos (GS)'!L12</f>
        <v>Ítalo M.</v>
      </c>
      <c r="B59" s="20" t="str">
        <f>'Grupos (GS)'!L15</f>
        <v>Tércio</v>
      </c>
      <c r="C59" s="22">
        <v>5</v>
      </c>
      <c r="D59" s="22">
        <v>7</v>
      </c>
      <c r="F59" s="20" t="str">
        <f>$B$58</f>
        <v>Pedro T.</v>
      </c>
      <c r="G59" s="20" t="str">
        <f>$A$60</f>
        <v>Ítalo Q.</v>
      </c>
      <c r="H59" s="22">
        <v>6</v>
      </c>
      <c r="I59" s="22">
        <v>1</v>
      </c>
      <c r="K59" s="20" t="str">
        <f>$B$58</f>
        <v>Pedro T.</v>
      </c>
      <c r="L59" s="20" t="str">
        <f>$B$59</f>
        <v>Tércio</v>
      </c>
      <c r="M59" s="22">
        <v>6</v>
      </c>
      <c r="N59" s="22">
        <v>0</v>
      </c>
      <c r="P59" s="20" t="str">
        <f>$A$59</f>
        <v>Ítalo M.</v>
      </c>
      <c r="Q59" s="20" t="str">
        <f>$A$60</f>
        <v>Ítalo Q.</v>
      </c>
      <c r="R59" s="22">
        <v>6</v>
      </c>
      <c r="S59" s="22">
        <v>3</v>
      </c>
    </row>
    <row r="60" spans="1:19" x14ac:dyDescent="0.2">
      <c r="A60" s="20" t="str">
        <f>'Grupos (GS)'!L13</f>
        <v>Ítalo Q.</v>
      </c>
      <c r="B60" s="22" t="s">
        <v>99</v>
      </c>
      <c r="C60" s="28" t="s">
        <v>100</v>
      </c>
      <c r="D60" s="29"/>
      <c r="F60" s="20" t="str">
        <f>$B$59</f>
        <v>Tércio</v>
      </c>
      <c r="G60" s="22" t="s">
        <v>99</v>
      </c>
      <c r="H60" s="28" t="s">
        <v>100</v>
      </c>
      <c r="I60" s="29"/>
      <c r="K60" s="20" t="str">
        <f>$A$59</f>
        <v>Ítalo M.</v>
      </c>
      <c r="L60" s="22" t="s">
        <v>99</v>
      </c>
      <c r="M60" s="28" t="s">
        <v>100</v>
      </c>
      <c r="N60" s="29"/>
      <c r="P60" s="20" t="str">
        <f>$B$58</f>
        <v>Pedro T.</v>
      </c>
      <c r="Q60" s="22" t="s">
        <v>99</v>
      </c>
      <c r="R60" s="28" t="s">
        <v>100</v>
      </c>
      <c r="S60" s="29"/>
    </row>
    <row r="61" spans="1:19" x14ac:dyDescent="0.2">
      <c r="A61" s="27" t="s">
        <v>28</v>
      </c>
      <c r="B61" s="27"/>
      <c r="C61" s="27"/>
      <c r="D61" s="27"/>
    </row>
    <row r="62" spans="1:19" x14ac:dyDescent="0.2">
      <c r="A62" s="28" t="s">
        <v>68</v>
      </c>
      <c r="B62" s="29"/>
      <c r="C62" s="28" t="s">
        <v>64</v>
      </c>
      <c r="D62" s="29"/>
    </row>
    <row r="63" spans="1:19" x14ac:dyDescent="0.2">
      <c r="A63" s="20" t="str">
        <f>$B$58</f>
        <v>Pedro T.</v>
      </c>
      <c r="B63" s="20" t="str">
        <f>$A$59</f>
        <v>Ítalo M.</v>
      </c>
      <c r="C63" s="22">
        <v>0</v>
      </c>
      <c r="D63" s="22">
        <v>6</v>
      </c>
      <c r="E63" t="s">
        <v>69</v>
      </c>
    </row>
    <row r="64" spans="1:19" x14ac:dyDescent="0.2">
      <c r="A64" s="20" t="str">
        <f>$A$60</f>
        <v>Ítalo Q.</v>
      </c>
      <c r="B64" s="20" t="str">
        <f>$B$59</f>
        <v>Tércio</v>
      </c>
      <c r="C64" s="22">
        <v>6</v>
      </c>
      <c r="D64" s="22">
        <v>2</v>
      </c>
    </row>
    <row r="65" spans="1:20" x14ac:dyDescent="0.2">
      <c r="A65" s="20" t="str">
        <f>$A$58</f>
        <v>Everton</v>
      </c>
      <c r="B65" s="22" t="s">
        <v>99</v>
      </c>
      <c r="C65" s="28" t="s">
        <v>100</v>
      </c>
      <c r="D65" s="29"/>
    </row>
    <row r="66" spans="1:20" s="21" customFormat="1" x14ac:dyDescent="0.2"/>
    <row r="67" spans="1:20" x14ac:dyDescent="0.2">
      <c r="A67" s="27" t="s">
        <v>40</v>
      </c>
      <c r="B67" s="27"/>
      <c r="C67" s="27"/>
      <c r="D67" s="27"/>
      <c r="F67" s="27" t="s">
        <v>40</v>
      </c>
      <c r="G67" s="27"/>
      <c r="H67" s="27"/>
      <c r="I67" s="27"/>
      <c r="K67" s="27" t="s">
        <v>40</v>
      </c>
      <c r="L67" s="27"/>
      <c r="M67" s="27"/>
      <c r="N67" s="27"/>
      <c r="P67" s="27" t="s">
        <v>40</v>
      </c>
      <c r="Q67" s="27"/>
      <c r="R67" s="27"/>
      <c r="S67" s="27"/>
    </row>
    <row r="68" spans="1:20" x14ac:dyDescent="0.2">
      <c r="A68" s="28" t="s">
        <v>63</v>
      </c>
      <c r="B68" s="29"/>
      <c r="C68" s="28" t="s">
        <v>64</v>
      </c>
      <c r="D68" s="29"/>
      <c r="F68" s="28" t="s">
        <v>65</v>
      </c>
      <c r="G68" s="29"/>
      <c r="H68" s="28" t="s">
        <v>64</v>
      </c>
      <c r="I68" s="29"/>
      <c r="K68" s="28" t="s">
        <v>66</v>
      </c>
      <c r="L68" s="29"/>
      <c r="M68" s="28" t="s">
        <v>64</v>
      </c>
      <c r="N68" s="29"/>
      <c r="P68" s="28" t="s">
        <v>67</v>
      </c>
      <c r="Q68" s="29"/>
      <c r="R68" s="28" t="s">
        <v>64</v>
      </c>
      <c r="S68" s="29"/>
    </row>
    <row r="69" spans="1:20" x14ac:dyDescent="0.2">
      <c r="A69" s="20" t="str">
        <f>'Grupos (GS)'!L20</f>
        <v>Felipe S.</v>
      </c>
      <c r="B69" s="20" t="str">
        <f>'Grupos (GS)'!L19</f>
        <v>Daniel C.</v>
      </c>
      <c r="C69" s="22">
        <v>1</v>
      </c>
      <c r="D69" s="22">
        <v>6</v>
      </c>
      <c r="F69" s="20" t="str">
        <f>$A$69</f>
        <v>Felipe S.</v>
      </c>
      <c r="G69" s="20" t="str">
        <f>$A$70</f>
        <v>Dudelpotro</v>
      </c>
      <c r="H69" s="22">
        <v>6</v>
      </c>
      <c r="I69" s="22">
        <v>3</v>
      </c>
      <c r="K69" s="20" t="str">
        <f>$A$69</f>
        <v>Felipe S.</v>
      </c>
      <c r="L69" s="20" t="str">
        <f>$A$71</f>
        <v>Daniel R.</v>
      </c>
      <c r="M69" s="22">
        <v>7</v>
      </c>
      <c r="N69" s="22">
        <v>6</v>
      </c>
      <c r="P69" s="20" t="str">
        <f>$A$69</f>
        <v>Felipe S.</v>
      </c>
      <c r="Q69" s="20" t="str">
        <f>$B$70</f>
        <v>Valdir</v>
      </c>
      <c r="R69" s="22">
        <v>6</v>
      </c>
      <c r="S69" s="22">
        <v>0</v>
      </c>
      <c r="T69" t="s">
        <v>69</v>
      </c>
    </row>
    <row r="70" spans="1:20" x14ac:dyDescent="0.2">
      <c r="A70" s="20" t="str">
        <f>'Grupos (GS)'!L22</f>
        <v>Dudelpotro</v>
      </c>
      <c r="B70" s="20" t="str">
        <f>'Grupos (GS)'!L23</f>
        <v>Valdir</v>
      </c>
      <c r="C70" s="22">
        <v>6</v>
      </c>
      <c r="D70" s="22">
        <v>0</v>
      </c>
      <c r="E70" t="s">
        <v>69</v>
      </c>
      <c r="F70" s="20" t="str">
        <f>$B$69</f>
        <v>Daniel C.</v>
      </c>
      <c r="G70" s="20" t="str">
        <f>$A$71</f>
        <v>Daniel R.</v>
      </c>
      <c r="H70" s="22">
        <v>6</v>
      </c>
      <c r="I70" s="22">
        <v>0</v>
      </c>
      <c r="K70" s="20" t="str">
        <f>$B$69</f>
        <v>Daniel C.</v>
      </c>
      <c r="L70" s="20" t="str">
        <f>$B$70</f>
        <v>Valdir</v>
      </c>
      <c r="M70" s="22">
        <v>6</v>
      </c>
      <c r="N70" s="22">
        <v>0</v>
      </c>
      <c r="P70" s="20" t="str">
        <f>$A$70</f>
        <v>Dudelpotro</v>
      </c>
      <c r="Q70" s="20" t="str">
        <f>$A$71</f>
        <v>Daniel R.</v>
      </c>
      <c r="R70" s="22">
        <v>0</v>
      </c>
      <c r="S70" s="22">
        <v>6</v>
      </c>
      <c r="T70" t="s">
        <v>69</v>
      </c>
    </row>
    <row r="71" spans="1:20" x14ac:dyDescent="0.2">
      <c r="A71" s="20" t="str">
        <f>'Grupos (GS)'!L21</f>
        <v>Daniel R.</v>
      </c>
      <c r="B71" s="22" t="s">
        <v>99</v>
      </c>
      <c r="C71" s="28" t="s">
        <v>100</v>
      </c>
      <c r="D71" s="29"/>
      <c r="F71" s="20" t="str">
        <f>$B$70</f>
        <v>Valdir</v>
      </c>
      <c r="G71" s="22" t="s">
        <v>99</v>
      </c>
      <c r="H71" s="28" t="s">
        <v>100</v>
      </c>
      <c r="I71" s="29"/>
      <c r="K71" s="20" t="str">
        <f>$A$70</f>
        <v>Dudelpotro</v>
      </c>
      <c r="L71" s="22" t="s">
        <v>99</v>
      </c>
      <c r="M71" s="28" t="s">
        <v>100</v>
      </c>
      <c r="N71" s="29"/>
      <c r="P71" s="20" t="str">
        <f>$B$69</f>
        <v>Daniel C.</v>
      </c>
      <c r="Q71" s="22" t="s">
        <v>99</v>
      </c>
      <c r="R71" s="28" t="s">
        <v>100</v>
      </c>
      <c r="S71" s="29"/>
    </row>
    <row r="72" spans="1:20" x14ac:dyDescent="0.2">
      <c r="A72" s="27" t="s">
        <v>40</v>
      </c>
      <c r="B72" s="27"/>
      <c r="C72" s="27"/>
      <c r="D72" s="27"/>
    </row>
    <row r="73" spans="1:20" x14ac:dyDescent="0.2">
      <c r="A73" s="28" t="s">
        <v>68</v>
      </c>
      <c r="B73" s="29"/>
      <c r="C73" s="28" t="s">
        <v>64</v>
      </c>
      <c r="D73" s="29"/>
    </row>
    <row r="74" spans="1:20" x14ac:dyDescent="0.2">
      <c r="A74" s="20" t="str">
        <f>$B$69</f>
        <v>Daniel C.</v>
      </c>
      <c r="B74" s="20" t="str">
        <f>$A$70</f>
        <v>Dudelpotro</v>
      </c>
      <c r="C74" s="22">
        <v>6</v>
      </c>
      <c r="D74" s="22">
        <v>0</v>
      </c>
    </row>
    <row r="75" spans="1:20" x14ac:dyDescent="0.2">
      <c r="A75" s="20" t="str">
        <f>$A$71</f>
        <v>Daniel R.</v>
      </c>
      <c r="B75" s="20" t="str">
        <f>$B$70</f>
        <v>Valdir</v>
      </c>
      <c r="C75" s="22">
        <v>6</v>
      </c>
      <c r="D75" s="22">
        <v>0</v>
      </c>
      <c r="E75" t="s">
        <v>69</v>
      </c>
    </row>
    <row r="76" spans="1:20" x14ac:dyDescent="0.2">
      <c r="A76" s="20" t="str">
        <f>$A$69</f>
        <v>Felipe S.</v>
      </c>
      <c r="B76" s="22" t="s">
        <v>99</v>
      </c>
      <c r="C76" s="28" t="s">
        <v>100</v>
      </c>
      <c r="D76" s="29"/>
    </row>
    <row r="77" spans="1:20" s="21" customFormat="1" x14ac:dyDescent="0.2"/>
    <row r="78" spans="1:20" x14ac:dyDescent="0.2">
      <c r="A78" s="27" t="s">
        <v>52</v>
      </c>
      <c r="B78" s="27"/>
      <c r="C78" s="27"/>
      <c r="D78" s="27"/>
      <c r="F78" s="27" t="s">
        <v>52</v>
      </c>
      <c r="G78" s="27"/>
      <c r="H78" s="27"/>
      <c r="I78" s="27"/>
      <c r="K78" s="27" t="s">
        <v>52</v>
      </c>
      <c r="L78" s="27"/>
      <c r="M78" s="27"/>
      <c r="N78" s="27"/>
      <c r="P78" s="27" t="s">
        <v>52</v>
      </c>
      <c r="Q78" s="27"/>
      <c r="R78" s="27"/>
      <c r="S78" s="27"/>
    </row>
    <row r="79" spans="1:20" x14ac:dyDescent="0.2">
      <c r="A79" s="28" t="s">
        <v>63</v>
      </c>
      <c r="B79" s="29"/>
      <c r="C79" s="28" t="s">
        <v>64</v>
      </c>
      <c r="D79" s="29"/>
      <c r="F79" s="28" t="s">
        <v>65</v>
      </c>
      <c r="G79" s="29"/>
      <c r="H79" s="28" t="s">
        <v>64</v>
      </c>
      <c r="I79" s="29"/>
      <c r="K79" s="28" t="s">
        <v>66</v>
      </c>
      <c r="L79" s="29"/>
      <c r="M79" s="28" t="s">
        <v>64</v>
      </c>
      <c r="N79" s="29"/>
      <c r="P79" s="28" t="s">
        <v>67</v>
      </c>
      <c r="Q79" s="29"/>
      <c r="R79" s="28" t="s">
        <v>64</v>
      </c>
      <c r="S79" s="29"/>
    </row>
    <row r="80" spans="1:20" x14ac:dyDescent="0.2">
      <c r="A80" s="20" t="str">
        <f>'Grupos (GS)'!L27</f>
        <v>Vitor A.</v>
      </c>
      <c r="B80" s="20" t="str">
        <f>'Grupos (GS)'!L28</f>
        <v>Vanderson</v>
      </c>
      <c r="C80" s="22">
        <v>6</v>
      </c>
      <c r="D80" s="22">
        <v>2</v>
      </c>
      <c r="F80" s="20" t="str">
        <f>$A$80</f>
        <v>Vitor A.</v>
      </c>
      <c r="G80" s="20" t="str">
        <f>$A$81</f>
        <v>Elder</v>
      </c>
      <c r="H80" s="22">
        <v>6</v>
      </c>
      <c r="I80" s="22">
        <v>2</v>
      </c>
      <c r="K80" s="20" t="str">
        <f>$A$80</f>
        <v>Vitor A.</v>
      </c>
      <c r="L80" s="20" t="str">
        <f>$A$82</f>
        <v>Diego P.</v>
      </c>
      <c r="M80" s="22">
        <v>7</v>
      </c>
      <c r="N80" s="22">
        <v>6</v>
      </c>
      <c r="P80" s="20" t="str">
        <f>$A$80</f>
        <v>Vitor A.</v>
      </c>
      <c r="Q80" s="20" t="str">
        <f>$B$81</f>
        <v>Caio C.</v>
      </c>
      <c r="R80" s="22">
        <v>6</v>
      </c>
      <c r="S80" s="22">
        <v>1</v>
      </c>
    </row>
    <row r="81" spans="1:19" x14ac:dyDescent="0.2">
      <c r="A81" s="20" t="str">
        <f>'Grupos (GS)'!L31</f>
        <v>Elder</v>
      </c>
      <c r="B81" s="20" t="str">
        <f>'Grupos (GS)'!L30</f>
        <v>Caio C.</v>
      </c>
      <c r="C81" s="22">
        <v>1</v>
      </c>
      <c r="D81" s="22">
        <v>6</v>
      </c>
      <c r="F81" s="20" t="str">
        <f>$B$80</f>
        <v>Vanderson</v>
      </c>
      <c r="G81" s="20" t="str">
        <f>$A$82</f>
        <v>Diego P.</v>
      </c>
      <c r="H81" s="22">
        <v>6</v>
      </c>
      <c r="I81" s="22">
        <v>1</v>
      </c>
      <c r="K81" s="20" t="str">
        <f>$B$80</f>
        <v>Vanderson</v>
      </c>
      <c r="L81" s="20" t="str">
        <f>$B$81</f>
        <v>Caio C.</v>
      </c>
      <c r="M81" s="22">
        <v>6</v>
      </c>
      <c r="N81" s="22">
        <v>2</v>
      </c>
      <c r="P81" s="20" t="str">
        <f>$A$81</f>
        <v>Elder</v>
      </c>
      <c r="Q81" s="20" t="str">
        <f>$A$82</f>
        <v>Diego P.</v>
      </c>
      <c r="R81" s="22">
        <v>1</v>
      </c>
      <c r="S81" s="22">
        <v>6</v>
      </c>
    </row>
    <row r="82" spans="1:19" x14ac:dyDescent="0.2">
      <c r="A82" s="20" t="str">
        <f>'Grupos (GS)'!L29</f>
        <v>Diego P.</v>
      </c>
      <c r="B82" s="22" t="s">
        <v>99</v>
      </c>
      <c r="C82" s="28" t="s">
        <v>100</v>
      </c>
      <c r="D82" s="29"/>
      <c r="F82" s="20" t="str">
        <f>$B$81</f>
        <v>Caio C.</v>
      </c>
      <c r="G82" s="22" t="s">
        <v>99</v>
      </c>
      <c r="H82" s="28" t="s">
        <v>100</v>
      </c>
      <c r="I82" s="29"/>
      <c r="K82" s="20" t="str">
        <f>$A$81</f>
        <v>Elder</v>
      </c>
      <c r="L82" s="22" t="s">
        <v>99</v>
      </c>
      <c r="M82" s="28" t="s">
        <v>100</v>
      </c>
      <c r="N82" s="29"/>
      <c r="P82" s="20" t="str">
        <f>$B$80</f>
        <v>Vanderson</v>
      </c>
      <c r="Q82" s="22" t="s">
        <v>99</v>
      </c>
      <c r="R82" s="28" t="s">
        <v>100</v>
      </c>
      <c r="S82" s="29"/>
    </row>
    <row r="83" spans="1:19" x14ac:dyDescent="0.2">
      <c r="A83" s="27" t="s">
        <v>52</v>
      </c>
      <c r="B83" s="27"/>
      <c r="C83" s="27"/>
      <c r="D83" s="27"/>
    </row>
    <row r="84" spans="1:19" x14ac:dyDescent="0.2">
      <c r="A84" s="28" t="s">
        <v>68</v>
      </c>
      <c r="B84" s="29"/>
      <c r="C84" s="28" t="s">
        <v>64</v>
      </c>
      <c r="D84" s="29"/>
    </row>
    <row r="85" spans="1:19" x14ac:dyDescent="0.2">
      <c r="A85" s="20" t="str">
        <f>$B$80</f>
        <v>Vanderson</v>
      </c>
      <c r="B85" s="20" t="str">
        <f>$A$81</f>
        <v>Elder</v>
      </c>
      <c r="C85" s="22">
        <v>6</v>
      </c>
      <c r="D85" s="22">
        <v>0</v>
      </c>
      <c r="E85" t="s">
        <v>69</v>
      </c>
    </row>
    <row r="86" spans="1:19" x14ac:dyDescent="0.2">
      <c r="A86" s="20" t="str">
        <f>$A$82</f>
        <v>Diego P.</v>
      </c>
      <c r="B86" s="20" t="str">
        <f>$B$81</f>
        <v>Caio C.</v>
      </c>
      <c r="C86" s="22">
        <v>0</v>
      </c>
      <c r="D86" s="22">
        <v>0</v>
      </c>
      <c r="E86" t="s">
        <v>69</v>
      </c>
    </row>
    <row r="87" spans="1:19" x14ac:dyDescent="0.2">
      <c r="A87" s="20" t="str">
        <f>$A$80</f>
        <v>Vitor A.</v>
      </c>
      <c r="B87" s="22" t="s">
        <v>99</v>
      </c>
      <c r="C87" s="28" t="s">
        <v>100</v>
      </c>
      <c r="D87" s="29"/>
    </row>
  </sheetData>
  <mergeCells count="160">
    <mergeCell ref="C76:D76"/>
    <mergeCell ref="A78:D78"/>
    <mergeCell ref="F78:I78"/>
    <mergeCell ref="K78:N78"/>
    <mergeCell ref="M71:N71"/>
    <mergeCell ref="R71:S71"/>
    <mergeCell ref="A72:D72"/>
    <mergeCell ref="A73:B73"/>
    <mergeCell ref="C73:D73"/>
    <mergeCell ref="P78:S78"/>
    <mergeCell ref="C71:D71"/>
    <mergeCell ref="H71:I71"/>
    <mergeCell ref="A68:B68"/>
    <mergeCell ref="C68:D68"/>
    <mergeCell ref="F68:G68"/>
    <mergeCell ref="H68:I68"/>
    <mergeCell ref="K68:L68"/>
    <mergeCell ref="M68:N68"/>
    <mergeCell ref="K56:N56"/>
    <mergeCell ref="P56:S56"/>
    <mergeCell ref="A57:B57"/>
    <mergeCell ref="P68:Q68"/>
    <mergeCell ref="R68:S68"/>
    <mergeCell ref="P57:Q57"/>
    <mergeCell ref="R57:S57"/>
    <mergeCell ref="C65:D65"/>
    <mergeCell ref="A67:D67"/>
    <mergeCell ref="F67:I67"/>
    <mergeCell ref="K67:N67"/>
    <mergeCell ref="P67:S67"/>
    <mergeCell ref="C60:D60"/>
    <mergeCell ref="H60:I60"/>
    <mergeCell ref="M60:N60"/>
    <mergeCell ref="R60:S60"/>
    <mergeCell ref="A61:D61"/>
    <mergeCell ref="A62:B62"/>
    <mergeCell ref="C87:D87"/>
    <mergeCell ref="C82:D82"/>
    <mergeCell ref="H82:I82"/>
    <mergeCell ref="P79:Q79"/>
    <mergeCell ref="R79:S79"/>
    <mergeCell ref="R82:S82"/>
    <mergeCell ref="A83:D83"/>
    <mergeCell ref="A84:B84"/>
    <mergeCell ref="C84:D84"/>
    <mergeCell ref="M82:N82"/>
    <mergeCell ref="M79:N79"/>
    <mergeCell ref="H79:I79"/>
    <mergeCell ref="K79:L79"/>
    <mergeCell ref="A79:B79"/>
    <mergeCell ref="C79:D79"/>
    <mergeCell ref="F79:G79"/>
    <mergeCell ref="C62:D62"/>
    <mergeCell ref="F57:G57"/>
    <mergeCell ref="H57:I57"/>
    <mergeCell ref="K57:L57"/>
    <mergeCell ref="M57:N57"/>
    <mergeCell ref="C57:D57"/>
    <mergeCell ref="C43:D43"/>
    <mergeCell ref="A45:D45"/>
    <mergeCell ref="F45:I45"/>
    <mergeCell ref="K45:N45"/>
    <mergeCell ref="C49:D49"/>
    <mergeCell ref="H49:I49"/>
    <mergeCell ref="M49:N49"/>
    <mergeCell ref="R49:S49"/>
    <mergeCell ref="A50:D50"/>
    <mergeCell ref="A51:B51"/>
    <mergeCell ref="C51:D51"/>
    <mergeCell ref="C54:D54"/>
    <mergeCell ref="A56:D56"/>
    <mergeCell ref="F56:I56"/>
    <mergeCell ref="A39:D39"/>
    <mergeCell ref="A40:B40"/>
    <mergeCell ref="C40:D40"/>
    <mergeCell ref="P45:S45"/>
    <mergeCell ref="A46:B46"/>
    <mergeCell ref="C46:D46"/>
    <mergeCell ref="F46:G46"/>
    <mergeCell ref="H46:I46"/>
    <mergeCell ref="K46:L46"/>
    <mergeCell ref="M46:N46"/>
    <mergeCell ref="P46:Q46"/>
    <mergeCell ref="R46:S46"/>
    <mergeCell ref="C35:D35"/>
    <mergeCell ref="F35:G35"/>
    <mergeCell ref="H35:I35"/>
    <mergeCell ref="K35:L35"/>
    <mergeCell ref="M35:N35"/>
    <mergeCell ref="M24:N24"/>
    <mergeCell ref="P24:Q24"/>
    <mergeCell ref="R24:S24"/>
    <mergeCell ref="C27:D27"/>
    <mergeCell ref="H27:I27"/>
    <mergeCell ref="M27:N27"/>
    <mergeCell ref="R27:S27"/>
    <mergeCell ref="A28:D28"/>
    <mergeCell ref="A29:B29"/>
    <mergeCell ref="C29:D29"/>
    <mergeCell ref="A24:B24"/>
    <mergeCell ref="C24:D24"/>
    <mergeCell ref="F24:G24"/>
    <mergeCell ref="H24:I24"/>
    <mergeCell ref="K24:L24"/>
    <mergeCell ref="A6:D6"/>
    <mergeCell ref="A7:B7"/>
    <mergeCell ref="C7:D7"/>
    <mergeCell ref="H13:I13"/>
    <mergeCell ref="K13:L13"/>
    <mergeCell ref="M13:N13"/>
    <mergeCell ref="P13:Q13"/>
    <mergeCell ref="R13:S13"/>
    <mergeCell ref="C38:D38"/>
    <mergeCell ref="H38:I38"/>
    <mergeCell ref="M38:N38"/>
    <mergeCell ref="R38:S38"/>
    <mergeCell ref="P35:Q35"/>
    <mergeCell ref="R35:S35"/>
    <mergeCell ref="A23:D23"/>
    <mergeCell ref="F23:I23"/>
    <mergeCell ref="K23:N23"/>
    <mergeCell ref="P23:S23"/>
    <mergeCell ref="C32:D32"/>
    <mergeCell ref="A34:D34"/>
    <mergeCell ref="F34:I34"/>
    <mergeCell ref="K34:N34"/>
    <mergeCell ref="P34:S34"/>
    <mergeCell ref="A35:B35"/>
    <mergeCell ref="C21:D21"/>
    <mergeCell ref="C10:D10"/>
    <mergeCell ref="A12:D12"/>
    <mergeCell ref="F12:I12"/>
    <mergeCell ref="K12:N12"/>
    <mergeCell ref="P12:S12"/>
    <mergeCell ref="A13:B13"/>
    <mergeCell ref="C13:D13"/>
    <mergeCell ref="F13:G13"/>
    <mergeCell ref="C16:D16"/>
    <mergeCell ref="H16:I16"/>
    <mergeCell ref="M16:N16"/>
    <mergeCell ref="R16:S16"/>
    <mergeCell ref="A17:D17"/>
    <mergeCell ref="A18:B18"/>
    <mergeCell ref="C18:D18"/>
    <mergeCell ref="C5:D5"/>
    <mergeCell ref="H5:I5"/>
    <mergeCell ref="M5:N5"/>
    <mergeCell ref="R5:S5"/>
    <mergeCell ref="A1:D1"/>
    <mergeCell ref="F1:I1"/>
    <mergeCell ref="K1:N1"/>
    <mergeCell ref="P1:S1"/>
    <mergeCell ref="A2:B2"/>
    <mergeCell ref="C2:D2"/>
    <mergeCell ref="F2:G2"/>
    <mergeCell ref="H2:I2"/>
    <mergeCell ref="K2:L2"/>
    <mergeCell ref="M2:N2"/>
    <mergeCell ref="P2:Q2"/>
    <mergeCell ref="R2:S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73B5-D4C6-4603-B872-639696B9B58A}">
  <dimension ref="A1:G205"/>
  <sheetViews>
    <sheetView topLeftCell="A195" workbookViewId="0">
      <selection activeCell="E209" sqref="E209"/>
    </sheetView>
  </sheetViews>
  <sheetFormatPr defaultColWidth="10.89453125" defaultRowHeight="15" x14ac:dyDescent="0.2"/>
  <cols>
    <col min="3" max="4" width="11.1640625" bestFit="1" customWidth="1"/>
  </cols>
  <sheetData>
    <row r="1" spans="1:6" x14ac:dyDescent="0.2">
      <c r="A1" t="s">
        <v>181</v>
      </c>
    </row>
    <row r="4" spans="1:6" x14ac:dyDescent="0.2">
      <c r="A4" t="s">
        <v>180</v>
      </c>
      <c r="B4" t="s">
        <v>179</v>
      </c>
      <c r="C4" t="s">
        <v>178</v>
      </c>
      <c r="D4" t="s">
        <v>177</v>
      </c>
      <c r="E4" t="s">
        <v>176</v>
      </c>
      <c r="F4" t="s">
        <v>175</v>
      </c>
    </row>
    <row r="5" spans="1:6" x14ac:dyDescent="0.2">
      <c r="A5">
        <v>1</v>
      </c>
      <c r="B5" t="s">
        <v>174</v>
      </c>
      <c r="C5" t="s">
        <v>72</v>
      </c>
      <c r="D5" t="s">
        <v>199</v>
      </c>
      <c r="E5">
        <v>4</v>
      </c>
      <c r="F5">
        <v>6</v>
      </c>
    </row>
    <row r="6" spans="1:6" x14ac:dyDescent="0.2">
      <c r="A6">
        <v>1</v>
      </c>
      <c r="B6" t="s">
        <v>174</v>
      </c>
      <c r="C6" t="s">
        <v>70</v>
      </c>
      <c r="D6" t="s">
        <v>53</v>
      </c>
      <c r="E6">
        <v>6</v>
      </c>
      <c r="F6">
        <v>2</v>
      </c>
    </row>
    <row r="7" spans="1:6" x14ac:dyDescent="0.2">
      <c r="A7">
        <v>1</v>
      </c>
      <c r="B7" t="s">
        <v>173</v>
      </c>
      <c r="C7" t="s">
        <v>77</v>
      </c>
      <c r="D7" t="s">
        <v>56</v>
      </c>
      <c r="E7">
        <v>6</v>
      </c>
      <c r="F7">
        <v>1</v>
      </c>
    </row>
    <row r="8" spans="1:6" x14ac:dyDescent="0.2">
      <c r="A8">
        <v>1</v>
      </c>
      <c r="B8" t="s">
        <v>173</v>
      </c>
      <c r="C8" t="s">
        <v>79</v>
      </c>
      <c r="D8" t="s">
        <v>80</v>
      </c>
      <c r="E8">
        <v>6</v>
      </c>
      <c r="F8">
        <v>4</v>
      </c>
    </row>
    <row r="9" spans="1:6" x14ac:dyDescent="0.2">
      <c r="A9">
        <v>1</v>
      </c>
      <c r="B9" t="s">
        <v>172</v>
      </c>
      <c r="C9" t="s">
        <v>85</v>
      </c>
      <c r="D9" t="s">
        <v>14</v>
      </c>
      <c r="E9">
        <v>6</v>
      </c>
      <c r="F9">
        <v>0</v>
      </c>
    </row>
    <row r="10" spans="1:6" x14ac:dyDescent="0.2">
      <c r="A10">
        <v>1</v>
      </c>
      <c r="B10" t="s">
        <v>172</v>
      </c>
      <c r="C10" t="s">
        <v>42</v>
      </c>
      <c r="D10" t="s">
        <v>86</v>
      </c>
      <c r="E10">
        <v>1</v>
      </c>
      <c r="F10">
        <v>6</v>
      </c>
    </row>
    <row r="11" spans="1:6" x14ac:dyDescent="0.2">
      <c r="A11">
        <v>1</v>
      </c>
      <c r="B11" t="s">
        <v>171</v>
      </c>
      <c r="C11" t="s">
        <v>54</v>
      </c>
      <c r="D11" t="s">
        <v>90</v>
      </c>
      <c r="E11">
        <v>1</v>
      </c>
      <c r="F11">
        <v>6</v>
      </c>
    </row>
    <row r="12" spans="1:6" x14ac:dyDescent="0.2">
      <c r="A12">
        <v>1</v>
      </c>
      <c r="B12" t="s">
        <v>171</v>
      </c>
      <c r="C12" t="s">
        <v>95</v>
      </c>
      <c r="D12" t="s">
        <v>92</v>
      </c>
      <c r="E12">
        <v>1</v>
      </c>
      <c r="F12">
        <v>6</v>
      </c>
    </row>
    <row r="13" spans="1:6" x14ac:dyDescent="0.2">
      <c r="A13">
        <v>1</v>
      </c>
      <c r="B13" t="s">
        <v>170</v>
      </c>
      <c r="C13" t="s">
        <v>71</v>
      </c>
      <c r="D13" t="s">
        <v>73</v>
      </c>
      <c r="E13">
        <v>6</v>
      </c>
      <c r="F13">
        <v>4</v>
      </c>
    </row>
    <row r="14" spans="1:6" x14ac:dyDescent="0.2">
      <c r="A14">
        <v>1</v>
      </c>
      <c r="B14" t="s">
        <v>170</v>
      </c>
      <c r="C14" t="s">
        <v>74</v>
      </c>
      <c r="D14" t="s">
        <v>30</v>
      </c>
      <c r="E14">
        <v>2</v>
      </c>
      <c r="F14">
        <v>6</v>
      </c>
    </row>
    <row r="15" spans="1:6" x14ac:dyDescent="0.2">
      <c r="A15">
        <v>1</v>
      </c>
      <c r="B15" t="s">
        <v>169</v>
      </c>
      <c r="C15" t="s">
        <v>78</v>
      </c>
      <c r="D15" t="s">
        <v>84</v>
      </c>
      <c r="E15">
        <v>6</v>
      </c>
      <c r="F15">
        <v>0</v>
      </c>
    </row>
    <row r="16" spans="1:6" x14ac:dyDescent="0.2">
      <c r="A16">
        <v>1</v>
      </c>
      <c r="B16" t="s">
        <v>169</v>
      </c>
      <c r="C16" t="s">
        <v>81</v>
      </c>
      <c r="D16" t="s">
        <v>47</v>
      </c>
      <c r="E16">
        <v>5</v>
      </c>
      <c r="F16">
        <v>7</v>
      </c>
    </row>
    <row r="17" spans="1:6" x14ac:dyDescent="0.2">
      <c r="A17">
        <v>1</v>
      </c>
      <c r="B17" t="s">
        <v>168</v>
      </c>
      <c r="C17" t="s">
        <v>58</v>
      </c>
      <c r="D17" t="s">
        <v>87</v>
      </c>
      <c r="E17">
        <v>1</v>
      </c>
      <c r="F17">
        <v>6</v>
      </c>
    </row>
    <row r="18" spans="1:6" x14ac:dyDescent="0.2">
      <c r="A18">
        <v>1</v>
      </c>
      <c r="B18" t="s">
        <v>168</v>
      </c>
      <c r="C18" t="s">
        <v>57</v>
      </c>
      <c r="D18" t="s">
        <v>89</v>
      </c>
      <c r="E18">
        <v>6</v>
      </c>
      <c r="F18">
        <v>0</v>
      </c>
    </row>
    <row r="19" spans="1:6" x14ac:dyDescent="0.2">
      <c r="A19">
        <v>1</v>
      </c>
      <c r="B19" t="s">
        <v>167</v>
      </c>
      <c r="C19" t="s">
        <v>94</v>
      </c>
      <c r="D19" t="s">
        <v>91</v>
      </c>
      <c r="E19">
        <v>6</v>
      </c>
      <c r="F19">
        <v>2</v>
      </c>
    </row>
    <row r="20" spans="1:6" x14ac:dyDescent="0.2">
      <c r="A20">
        <v>1</v>
      </c>
      <c r="B20" t="s">
        <v>167</v>
      </c>
      <c r="C20" t="s">
        <v>96</v>
      </c>
      <c r="D20" t="s">
        <v>93</v>
      </c>
      <c r="E20">
        <v>1</v>
      </c>
      <c r="F20">
        <v>6</v>
      </c>
    </row>
    <row r="21" spans="1:6" x14ac:dyDescent="0.2">
      <c r="A21">
        <v>1</v>
      </c>
      <c r="B21" t="s">
        <v>165</v>
      </c>
      <c r="C21" t="s">
        <v>166</v>
      </c>
      <c r="D21" t="s">
        <v>22</v>
      </c>
      <c r="E21">
        <v>6</v>
      </c>
      <c r="F21">
        <v>1</v>
      </c>
    </row>
    <row r="22" spans="1:6" x14ac:dyDescent="0.2">
      <c r="A22">
        <v>1</v>
      </c>
      <c r="B22" t="s">
        <v>165</v>
      </c>
      <c r="C22" t="s">
        <v>25</v>
      </c>
      <c r="D22" t="s">
        <v>14</v>
      </c>
      <c r="E22">
        <v>1</v>
      </c>
      <c r="F22">
        <v>6</v>
      </c>
    </row>
    <row r="23" spans="1:6" x14ac:dyDescent="0.2">
      <c r="A23">
        <v>1</v>
      </c>
      <c r="B23" t="s">
        <v>165</v>
      </c>
      <c r="C23" t="s">
        <v>16</v>
      </c>
      <c r="D23" t="s">
        <v>19</v>
      </c>
      <c r="E23">
        <v>6</v>
      </c>
      <c r="F23">
        <v>4</v>
      </c>
    </row>
    <row r="24" spans="1:6" x14ac:dyDescent="0.2">
      <c r="A24">
        <v>1</v>
      </c>
      <c r="B24" t="s">
        <v>163</v>
      </c>
      <c r="C24" t="s">
        <v>164</v>
      </c>
      <c r="D24" t="s">
        <v>29</v>
      </c>
      <c r="E24">
        <v>0</v>
      </c>
      <c r="F24">
        <v>6</v>
      </c>
    </row>
    <row r="25" spans="1:6" x14ac:dyDescent="0.2">
      <c r="A25">
        <v>1</v>
      </c>
      <c r="B25" t="s">
        <v>163</v>
      </c>
      <c r="C25" t="s">
        <v>32</v>
      </c>
      <c r="D25" t="s">
        <v>34</v>
      </c>
      <c r="E25">
        <v>7</v>
      </c>
      <c r="F25">
        <v>6</v>
      </c>
    </row>
    <row r="26" spans="1:6" x14ac:dyDescent="0.2">
      <c r="A26">
        <v>1</v>
      </c>
      <c r="B26" t="s">
        <v>163</v>
      </c>
      <c r="C26" t="s">
        <v>30</v>
      </c>
      <c r="D26" t="s">
        <v>36</v>
      </c>
      <c r="E26">
        <v>6</v>
      </c>
      <c r="F26">
        <v>3</v>
      </c>
    </row>
    <row r="27" spans="1:6" x14ac:dyDescent="0.2">
      <c r="A27">
        <v>1</v>
      </c>
      <c r="B27" t="s">
        <v>161</v>
      </c>
      <c r="C27" t="s">
        <v>162</v>
      </c>
      <c r="D27" t="s">
        <v>44</v>
      </c>
      <c r="E27">
        <v>4</v>
      </c>
      <c r="F27">
        <v>6</v>
      </c>
    </row>
    <row r="28" spans="1:6" x14ac:dyDescent="0.2">
      <c r="A28">
        <v>1</v>
      </c>
      <c r="B28" t="s">
        <v>161</v>
      </c>
      <c r="C28" t="s">
        <v>46</v>
      </c>
      <c r="D28" t="s">
        <v>43</v>
      </c>
      <c r="E28">
        <v>4</v>
      </c>
      <c r="F28">
        <v>6</v>
      </c>
    </row>
    <row r="29" spans="1:6" x14ac:dyDescent="0.2">
      <c r="A29">
        <v>1</v>
      </c>
      <c r="B29" t="s">
        <v>161</v>
      </c>
      <c r="C29" t="s">
        <v>49</v>
      </c>
      <c r="D29" t="s">
        <v>41</v>
      </c>
      <c r="E29">
        <v>1</v>
      </c>
      <c r="F29">
        <v>6</v>
      </c>
    </row>
    <row r="30" spans="1:6" x14ac:dyDescent="0.2">
      <c r="A30">
        <v>1</v>
      </c>
      <c r="B30" t="s">
        <v>159</v>
      </c>
      <c r="C30" t="s">
        <v>160</v>
      </c>
      <c r="D30" t="s">
        <v>57</v>
      </c>
      <c r="E30">
        <v>7</v>
      </c>
      <c r="F30">
        <v>6</v>
      </c>
    </row>
    <row r="31" spans="1:6" x14ac:dyDescent="0.2">
      <c r="A31">
        <v>1</v>
      </c>
      <c r="B31" t="s">
        <v>159</v>
      </c>
      <c r="C31" t="s">
        <v>59</v>
      </c>
      <c r="D31" t="s">
        <v>55</v>
      </c>
      <c r="E31">
        <v>5</v>
      </c>
      <c r="F31">
        <v>7</v>
      </c>
    </row>
    <row r="32" spans="1:6" x14ac:dyDescent="0.2">
      <c r="A32">
        <v>1</v>
      </c>
      <c r="B32" t="s">
        <v>159</v>
      </c>
      <c r="C32" t="s">
        <v>53</v>
      </c>
      <c r="D32" t="s">
        <v>61</v>
      </c>
      <c r="E32">
        <v>6</v>
      </c>
      <c r="F32">
        <v>2</v>
      </c>
    </row>
    <row r="33" spans="1:6" x14ac:dyDescent="0.2">
      <c r="A33">
        <v>1</v>
      </c>
      <c r="B33" t="s">
        <v>157</v>
      </c>
      <c r="C33" t="s">
        <v>158</v>
      </c>
      <c r="D33" t="s">
        <v>26</v>
      </c>
      <c r="E33">
        <v>6</v>
      </c>
      <c r="F33">
        <v>2</v>
      </c>
    </row>
    <row r="34" spans="1:6" x14ac:dyDescent="0.2">
      <c r="A34">
        <v>1</v>
      </c>
      <c r="B34" t="s">
        <v>157</v>
      </c>
      <c r="C34" t="s">
        <v>17</v>
      </c>
      <c r="D34" t="s">
        <v>20</v>
      </c>
      <c r="E34">
        <v>6</v>
      </c>
      <c r="F34">
        <v>4</v>
      </c>
    </row>
    <row r="35" spans="1:6" x14ac:dyDescent="0.2">
      <c r="A35">
        <v>1</v>
      </c>
      <c r="B35" t="s">
        <v>157</v>
      </c>
      <c r="C35" t="s">
        <v>23</v>
      </c>
      <c r="D35" t="s">
        <v>12</v>
      </c>
      <c r="E35">
        <v>3</v>
      </c>
      <c r="F35">
        <v>6</v>
      </c>
    </row>
    <row r="36" spans="1:6" x14ac:dyDescent="0.2">
      <c r="A36">
        <v>1</v>
      </c>
      <c r="B36" t="s">
        <v>155</v>
      </c>
      <c r="C36" t="s">
        <v>156</v>
      </c>
      <c r="D36" t="s">
        <v>38</v>
      </c>
      <c r="E36">
        <v>6</v>
      </c>
      <c r="F36">
        <v>0</v>
      </c>
    </row>
    <row r="37" spans="1:6" x14ac:dyDescent="0.2">
      <c r="A37">
        <v>1</v>
      </c>
      <c r="B37" t="s">
        <v>155</v>
      </c>
      <c r="C37" t="s">
        <v>31</v>
      </c>
      <c r="D37" t="s">
        <v>37</v>
      </c>
      <c r="E37">
        <v>6</v>
      </c>
      <c r="F37">
        <v>1</v>
      </c>
    </row>
    <row r="38" spans="1:6" x14ac:dyDescent="0.2">
      <c r="A38">
        <v>1</v>
      </c>
      <c r="B38" t="s">
        <v>155</v>
      </c>
      <c r="C38" t="s">
        <v>33</v>
      </c>
      <c r="D38" t="s">
        <v>35</v>
      </c>
      <c r="E38">
        <v>6</v>
      </c>
      <c r="F38">
        <v>4</v>
      </c>
    </row>
    <row r="39" spans="1:6" x14ac:dyDescent="0.2">
      <c r="A39">
        <v>1</v>
      </c>
      <c r="B39" t="s">
        <v>154</v>
      </c>
      <c r="C39" t="s">
        <v>78</v>
      </c>
      <c r="D39" t="s">
        <v>48</v>
      </c>
      <c r="E39">
        <v>6</v>
      </c>
      <c r="F39">
        <v>3</v>
      </c>
    </row>
    <row r="40" spans="1:6" x14ac:dyDescent="0.2">
      <c r="A40">
        <v>1</v>
      </c>
      <c r="B40" t="s">
        <v>154</v>
      </c>
      <c r="C40" t="s">
        <v>42</v>
      </c>
      <c r="D40" t="s">
        <v>50</v>
      </c>
      <c r="E40">
        <v>6</v>
      </c>
      <c r="F40">
        <v>1</v>
      </c>
    </row>
    <row r="41" spans="1:6" x14ac:dyDescent="0.2">
      <c r="A41">
        <v>1</v>
      </c>
      <c r="B41" t="s">
        <v>154</v>
      </c>
      <c r="C41" t="s">
        <v>45</v>
      </c>
      <c r="D41" t="s">
        <v>47</v>
      </c>
      <c r="E41">
        <v>6</v>
      </c>
      <c r="F41">
        <v>4</v>
      </c>
    </row>
    <row r="42" spans="1:6" x14ac:dyDescent="0.2">
      <c r="A42">
        <v>1</v>
      </c>
      <c r="B42" t="s">
        <v>152</v>
      </c>
      <c r="C42" t="s">
        <v>153</v>
      </c>
      <c r="D42" t="s">
        <v>58</v>
      </c>
      <c r="E42">
        <v>7</v>
      </c>
      <c r="F42">
        <v>6</v>
      </c>
    </row>
    <row r="43" spans="1:6" x14ac:dyDescent="0.2">
      <c r="A43">
        <v>1</v>
      </c>
      <c r="B43" t="s">
        <v>152</v>
      </c>
      <c r="C43" t="s">
        <v>62</v>
      </c>
      <c r="D43" t="s">
        <v>54</v>
      </c>
      <c r="E43">
        <v>1</v>
      </c>
      <c r="F43">
        <v>6</v>
      </c>
    </row>
    <row r="44" spans="1:6" x14ac:dyDescent="0.2">
      <c r="A44">
        <v>1</v>
      </c>
      <c r="B44" t="s">
        <v>152</v>
      </c>
      <c r="C44" t="s">
        <v>56</v>
      </c>
      <c r="D44" t="s">
        <v>60</v>
      </c>
      <c r="E44">
        <v>6</v>
      </c>
      <c r="F44">
        <v>3</v>
      </c>
    </row>
    <row r="45" spans="1:6" x14ac:dyDescent="0.2">
      <c r="A45">
        <v>2</v>
      </c>
      <c r="B45" t="s">
        <v>174</v>
      </c>
      <c r="C45" t="s">
        <v>72</v>
      </c>
      <c r="D45" t="s">
        <v>34</v>
      </c>
      <c r="E45">
        <v>2</v>
      </c>
      <c r="F45">
        <v>6</v>
      </c>
    </row>
    <row r="46" spans="1:6" x14ac:dyDescent="0.2">
      <c r="A46">
        <v>2</v>
      </c>
      <c r="B46" t="s">
        <v>174</v>
      </c>
      <c r="C46" t="s">
        <v>199</v>
      </c>
      <c r="D46" t="s">
        <v>75</v>
      </c>
      <c r="E46">
        <v>4</v>
      </c>
      <c r="F46">
        <v>6</v>
      </c>
    </row>
    <row r="47" spans="1:6" x14ac:dyDescent="0.2">
      <c r="A47">
        <v>2</v>
      </c>
      <c r="B47" t="s">
        <v>173</v>
      </c>
      <c r="C47" t="s">
        <v>77</v>
      </c>
      <c r="D47" t="s">
        <v>79</v>
      </c>
      <c r="E47">
        <v>1</v>
      </c>
      <c r="F47">
        <v>6</v>
      </c>
    </row>
    <row r="48" spans="1:6" x14ac:dyDescent="0.2">
      <c r="A48">
        <v>2</v>
      </c>
      <c r="B48" t="s">
        <v>173</v>
      </c>
      <c r="C48" t="s">
        <v>56</v>
      </c>
      <c r="D48" t="s">
        <v>83</v>
      </c>
      <c r="E48">
        <v>6</v>
      </c>
      <c r="F48">
        <v>4</v>
      </c>
    </row>
    <row r="49" spans="1:7" x14ac:dyDescent="0.2">
      <c r="A49">
        <v>2</v>
      </c>
      <c r="B49" t="s">
        <v>172</v>
      </c>
      <c r="C49" t="s">
        <v>85</v>
      </c>
      <c r="D49" t="s">
        <v>42</v>
      </c>
      <c r="E49">
        <v>6</v>
      </c>
      <c r="F49">
        <v>3</v>
      </c>
    </row>
    <row r="50" spans="1:7" x14ac:dyDescent="0.2">
      <c r="A50">
        <v>2</v>
      </c>
      <c r="B50" t="s">
        <v>172</v>
      </c>
      <c r="C50" t="s">
        <v>14</v>
      </c>
      <c r="D50" t="s">
        <v>88</v>
      </c>
      <c r="E50">
        <v>7</v>
      </c>
      <c r="F50">
        <v>5</v>
      </c>
    </row>
    <row r="51" spans="1:7" x14ac:dyDescent="0.2">
      <c r="A51">
        <v>2</v>
      </c>
      <c r="B51" t="s">
        <v>171</v>
      </c>
      <c r="C51" t="s">
        <v>54</v>
      </c>
      <c r="D51" t="s">
        <v>95</v>
      </c>
      <c r="E51">
        <v>2</v>
      </c>
      <c r="F51">
        <v>6</v>
      </c>
    </row>
    <row r="52" spans="1:7" x14ac:dyDescent="0.2">
      <c r="A52">
        <v>2</v>
      </c>
      <c r="B52" t="s">
        <v>171</v>
      </c>
      <c r="C52" t="s">
        <v>90</v>
      </c>
      <c r="D52" t="s">
        <v>97</v>
      </c>
      <c r="E52">
        <v>4</v>
      </c>
      <c r="F52">
        <v>6</v>
      </c>
    </row>
    <row r="53" spans="1:7" x14ac:dyDescent="0.2">
      <c r="A53">
        <v>2</v>
      </c>
      <c r="B53" t="s">
        <v>170</v>
      </c>
      <c r="C53" t="s">
        <v>71</v>
      </c>
      <c r="D53" t="s">
        <v>74</v>
      </c>
      <c r="E53">
        <v>3</v>
      </c>
      <c r="F53">
        <v>6</v>
      </c>
    </row>
    <row r="54" spans="1:7" x14ac:dyDescent="0.2">
      <c r="A54">
        <v>2</v>
      </c>
      <c r="B54" t="s">
        <v>170</v>
      </c>
      <c r="C54" t="s">
        <v>73</v>
      </c>
      <c r="D54" t="s">
        <v>76</v>
      </c>
      <c r="E54">
        <v>6</v>
      </c>
      <c r="F54">
        <v>2</v>
      </c>
    </row>
    <row r="55" spans="1:7" x14ac:dyDescent="0.2">
      <c r="A55">
        <v>2</v>
      </c>
      <c r="B55" t="s">
        <v>169</v>
      </c>
      <c r="C55" t="s">
        <v>78</v>
      </c>
      <c r="D55" t="s">
        <v>81</v>
      </c>
      <c r="E55">
        <v>6</v>
      </c>
      <c r="F55">
        <v>4</v>
      </c>
    </row>
    <row r="56" spans="1:7" x14ac:dyDescent="0.2">
      <c r="A56">
        <v>2</v>
      </c>
      <c r="B56" t="s">
        <v>169</v>
      </c>
      <c r="C56" t="s">
        <v>84</v>
      </c>
      <c r="D56" t="s">
        <v>82</v>
      </c>
      <c r="E56">
        <v>6</v>
      </c>
      <c r="F56">
        <v>1</v>
      </c>
    </row>
    <row r="57" spans="1:7" x14ac:dyDescent="0.2">
      <c r="A57">
        <v>2</v>
      </c>
      <c r="B57" t="s">
        <v>168</v>
      </c>
      <c r="C57" t="s">
        <v>58</v>
      </c>
      <c r="D57" t="s">
        <v>57</v>
      </c>
      <c r="E57">
        <v>6</v>
      </c>
      <c r="F57">
        <v>3</v>
      </c>
    </row>
    <row r="58" spans="1:7" x14ac:dyDescent="0.2">
      <c r="A58">
        <v>2</v>
      </c>
      <c r="B58" t="s">
        <v>168</v>
      </c>
      <c r="C58" t="s">
        <v>191</v>
      </c>
      <c r="D58" t="s">
        <v>19</v>
      </c>
      <c r="E58">
        <v>6</v>
      </c>
      <c r="F58">
        <v>0</v>
      </c>
    </row>
    <row r="59" spans="1:7" x14ac:dyDescent="0.2">
      <c r="A59">
        <v>2</v>
      </c>
      <c r="B59" t="s">
        <v>167</v>
      </c>
      <c r="C59" t="s">
        <v>94</v>
      </c>
      <c r="D59" t="s">
        <v>96</v>
      </c>
      <c r="E59">
        <v>6</v>
      </c>
      <c r="F59">
        <v>2</v>
      </c>
    </row>
    <row r="60" spans="1:7" x14ac:dyDescent="0.2">
      <c r="A60">
        <v>2</v>
      </c>
      <c r="B60" t="s">
        <v>167</v>
      </c>
      <c r="C60" t="s">
        <v>91</v>
      </c>
      <c r="D60" t="s">
        <v>98</v>
      </c>
      <c r="E60">
        <v>6</v>
      </c>
      <c r="F60">
        <v>1</v>
      </c>
    </row>
    <row r="61" spans="1:7" x14ac:dyDescent="0.2">
      <c r="A61">
        <v>2</v>
      </c>
      <c r="B61" t="s">
        <v>165</v>
      </c>
      <c r="C61" t="s">
        <v>192</v>
      </c>
      <c r="D61" t="s">
        <v>25</v>
      </c>
      <c r="E61">
        <v>6</v>
      </c>
      <c r="F61">
        <v>0</v>
      </c>
    </row>
    <row r="62" spans="1:7" x14ac:dyDescent="0.2">
      <c r="A62">
        <v>2</v>
      </c>
      <c r="B62" t="s">
        <v>165</v>
      </c>
      <c r="C62" t="s">
        <v>22</v>
      </c>
      <c r="D62" t="s">
        <v>16</v>
      </c>
      <c r="E62">
        <v>1</v>
      </c>
      <c r="F62">
        <v>6</v>
      </c>
    </row>
    <row r="63" spans="1:7" x14ac:dyDescent="0.2">
      <c r="A63">
        <v>2</v>
      </c>
      <c r="B63" t="s">
        <v>165</v>
      </c>
      <c r="C63" t="s">
        <v>14</v>
      </c>
      <c r="D63" t="s">
        <v>19</v>
      </c>
      <c r="E63">
        <v>3</v>
      </c>
      <c r="F63">
        <v>6</v>
      </c>
    </row>
    <row r="64" spans="1:7" x14ac:dyDescent="0.2">
      <c r="A64">
        <v>2</v>
      </c>
      <c r="B64" t="s">
        <v>163</v>
      </c>
      <c r="C64" t="s">
        <v>164</v>
      </c>
      <c r="D64" t="s">
        <v>32</v>
      </c>
      <c r="E64">
        <v>0</v>
      </c>
      <c r="F64">
        <v>6</v>
      </c>
      <c r="G64" t="s">
        <v>69</v>
      </c>
    </row>
    <row r="65" spans="1:7" x14ac:dyDescent="0.2">
      <c r="A65">
        <v>2</v>
      </c>
      <c r="B65" t="s">
        <v>163</v>
      </c>
      <c r="C65" t="s">
        <v>29</v>
      </c>
      <c r="D65" t="s">
        <v>30</v>
      </c>
      <c r="E65">
        <v>3</v>
      </c>
      <c r="F65">
        <v>6</v>
      </c>
    </row>
    <row r="66" spans="1:7" x14ac:dyDescent="0.2">
      <c r="A66">
        <v>2</v>
      </c>
      <c r="B66" t="s">
        <v>163</v>
      </c>
      <c r="C66" t="s">
        <v>34</v>
      </c>
      <c r="D66" t="s">
        <v>36</v>
      </c>
      <c r="E66">
        <v>6</v>
      </c>
      <c r="F66">
        <v>1</v>
      </c>
    </row>
    <row r="67" spans="1:7" x14ac:dyDescent="0.2">
      <c r="A67">
        <v>2</v>
      </c>
      <c r="B67" t="s">
        <v>161</v>
      </c>
      <c r="C67" t="s">
        <v>162</v>
      </c>
      <c r="D67" t="s">
        <v>46</v>
      </c>
      <c r="E67">
        <v>6</v>
      </c>
      <c r="F67">
        <v>0</v>
      </c>
      <c r="G67" t="s">
        <v>69</v>
      </c>
    </row>
    <row r="68" spans="1:7" x14ac:dyDescent="0.2">
      <c r="A68">
        <v>2</v>
      </c>
      <c r="B68" t="s">
        <v>161</v>
      </c>
      <c r="C68" t="s">
        <v>44</v>
      </c>
      <c r="D68" t="s">
        <v>49</v>
      </c>
      <c r="E68">
        <v>6</v>
      </c>
      <c r="F68">
        <v>0</v>
      </c>
    </row>
    <row r="69" spans="1:7" x14ac:dyDescent="0.2">
      <c r="A69">
        <v>2</v>
      </c>
      <c r="B69" t="s">
        <v>161</v>
      </c>
      <c r="C69" t="s">
        <v>43</v>
      </c>
      <c r="D69" t="s">
        <v>41</v>
      </c>
      <c r="E69">
        <v>6</v>
      </c>
      <c r="F69">
        <v>7</v>
      </c>
    </row>
    <row r="70" spans="1:7" x14ac:dyDescent="0.2">
      <c r="A70">
        <v>2</v>
      </c>
      <c r="B70" t="s">
        <v>159</v>
      </c>
      <c r="C70" t="s">
        <v>160</v>
      </c>
      <c r="D70" t="s">
        <v>59</v>
      </c>
      <c r="E70">
        <v>6</v>
      </c>
      <c r="F70">
        <v>3</v>
      </c>
    </row>
    <row r="71" spans="1:7" x14ac:dyDescent="0.2">
      <c r="A71">
        <v>2</v>
      </c>
      <c r="B71" t="s">
        <v>159</v>
      </c>
      <c r="C71" t="s">
        <v>57</v>
      </c>
      <c r="D71" t="s">
        <v>53</v>
      </c>
      <c r="E71">
        <v>2</v>
      </c>
      <c r="F71">
        <v>6</v>
      </c>
    </row>
    <row r="72" spans="1:7" x14ac:dyDescent="0.2">
      <c r="A72">
        <v>2</v>
      </c>
      <c r="B72" t="s">
        <v>159</v>
      </c>
      <c r="C72" t="s">
        <v>193</v>
      </c>
      <c r="D72" t="s">
        <v>61</v>
      </c>
      <c r="E72">
        <v>6</v>
      </c>
      <c r="F72">
        <v>3</v>
      </c>
    </row>
    <row r="73" spans="1:7" x14ac:dyDescent="0.2">
      <c r="A73">
        <v>2</v>
      </c>
      <c r="B73" t="s">
        <v>157</v>
      </c>
      <c r="C73" t="s">
        <v>158</v>
      </c>
      <c r="D73" t="s">
        <v>17</v>
      </c>
      <c r="E73">
        <v>7</v>
      </c>
      <c r="F73">
        <v>5</v>
      </c>
    </row>
    <row r="74" spans="1:7" x14ac:dyDescent="0.2">
      <c r="A74">
        <v>2</v>
      </c>
      <c r="B74" t="s">
        <v>157</v>
      </c>
      <c r="C74" t="s">
        <v>26</v>
      </c>
      <c r="D74" t="s">
        <v>23</v>
      </c>
      <c r="E74">
        <v>3</v>
      </c>
      <c r="F74">
        <v>6</v>
      </c>
    </row>
    <row r="75" spans="1:7" x14ac:dyDescent="0.2">
      <c r="A75">
        <v>2</v>
      </c>
      <c r="B75" t="s">
        <v>157</v>
      </c>
      <c r="C75" t="s">
        <v>20</v>
      </c>
      <c r="D75" t="s">
        <v>12</v>
      </c>
      <c r="E75">
        <v>1</v>
      </c>
      <c r="F75">
        <v>6</v>
      </c>
    </row>
    <row r="76" spans="1:7" x14ac:dyDescent="0.2">
      <c r="A76">
        <v>2</v>
      </c>
      <c r="B76" t="s">
        <v>155</v>
      </c>
      <c r="C76" t="s">
        <v>156</v>
      </c>
      <c r="D76" t="s">
        <v>31</v>
      </c>
      <c r="E76">
        <v>6</v>
      </c>
      <c r="F76">
        <v>3</v>
      </c>
    </row>
    <row r="77" spans="1:7" x14ac:dyDescent="0.2">
      <c r="A77">
        <v>2</v>
      </c>
      <c r="B77" t="s">
        <v>155</v>
      </c>
      <c r="C77" t="s">
        <v>38</v>
      </c>
      <c r="D77" t="s">
        <v>33</v>
      </c>
      <c r="E77">
        <v>2</v>
      </c>
      <c r="F77">
        <v>6</v>
      </c>
    </row>
    <row r="78" spans="1:7" x14ac:dyDescent="0.2">
      <c r="A78">
        <v>2</v>
      </c>
      <c r="B78" t="s">
        <v>155</v>
      </c>
      <c r="C78" t="s">
        <v>37</v>
      </c>
      <c r="D78" t="s">
        <v>35</v>
      </c>
      <c r="E78">
        <v>3</v>
      </c>
      <c r="F78">
        <v>6</v>
      </c>
    </row>
    <row r="79" spans="1:7" x14ac:dyDescent="0.2">
      <c r="A79">
        <v>2</v>
      </c>
      <c r="B79" t="s">
        <v>154</v>
      </c>
      <c r="C79" t="s">
        <v>78</v>
      </c>
      <c r="D79" t="s">
        <v>42</v>
      </c>
      <c r="E79">
        <v>7</v>
      </c>
      <c r="F79">
        <v>6</v>
      </c>
    </row>
    <row r="80" spans="1:7" x14ac:dyDescent="0.2">
      <c r="A80">
        <v>2</v>
      </c>
      <c r="B80" t="s">
        <v>154</v>
      </c>
      <c r="C80" t="s">
        <v>48</v>
      </c>
      <c r="D80" t="s">
        <v>45</v>
      </c>
      <c r="E80">
        <v>6</v>
      </c>
      <c r="F80">
        <v>3</v>
      </c>
    </row>
    <row r="81" spans="1:6" x14ac:dyDescent="0.2">
      <c r="A81">
        <v>2</v>
      </c>
      <c r="B81" t="s">
        <v>154</v>
      </c>
      <c r="C81" t="s">
        <v>50</v>
      </c>
      <c r="D81" t="s">
        <v>47</v>
      </c>
      <c r="E81">
        <v>3</v>
      </c>
      <c r="F81">
        <v>6</v>
      </c>
    </row>
    <row r="82" spans="1:6" x14ac:dyDescent="0.2">
      <c r="A82">
        <v>2</v>
      </c>
      <c r="B82" t="s">
        <v>152</v>
      </c>
      <c r="C82" t="s">
        <v>153</v>
      </c>
      <c r="D82" t="s">
        <v>62</v>
      </c>
      <c r="E82">
        <v>6</v>
      </c>
      <c r="F82">
        <v>2</v>
      </c>
    </row>
    <row r="83" spans="1:6" x14ac:dyDescent="0.2">
      <c r="A83">
        <v>2</v>
      </c>
      <c r="B83" t="s">
        <v>152</v>
      </c>
      <c r="C83" t="s">
        <v>58</v>
      </c>
      <c r="D83" t="s">
        <v>56</v>
      </c>
      <c r="E83">
        <v>3</v>
      </c>
      <c r="F83">
        <v>6</v>
      </c>
    </row>
    <row r="84" spans="1:6" x14ac:dyDescent="0.2">
      <c r="A84">
        <v>2</v>
      </c>
      <c r="B84" t="s">
        <v>152</v>
      </c>
      <c r="C84" t="s">
        <v>54</v>
      </c>
      <c r="D84" t="s">
        <v>60</v>
      </c>
      <c r="E84">
        <v>6</v>
      </c>
      <c r="F84">
        <v>3</v>
      </c>
    </row>
    <row r="85" spans="1:6" x14ac:dyDescent="0.2">
      <c r="A85">
        <v>3</v>
      </c>
      <c r="B85" t="s">
        <v>174</v>
      </c>
      <c r="C85" t="s">
        <v>72</v>
      </c>
      <c r="D85" t="s">
        <v>75</v>
      </c>
      <c r="E85">
        <v>2</v>
      </c>
      <c r="F85">
        <v>6</v>
      </c>
    </row>
    <row r="86" spans="1:6" x14ac:dyDescent="0.2">
      <c r="A86">
        <v>3</v>
      </c>
      <c r="B86" t="s">
        <v>174</v>
      </c>
      <c r="C86" t="s">
        <v>199</v>
      </c>
      <c r="D86" t="s">
        <v>53</v>
      </c>
      <c r="E86">
        <v>6</v>
      </c>
      <c r="F86">
        <v>4</v>
      </c>
    </row>
    <row r="87" spans="1:6" x14ac:dyDescent="0.2">
      <c r="A87">
        <v>3</v>
      </c>
      <c r="B87" t="s">
        <v>173</v>
      </c>
      <c r="C87" t="s">
        <v>77</v>
      </c>
      <c r="D87" t="s">
        <v>83</v>
      </c>
      <c r="E87">
        <v>6</v>
      </c>
      <c r="F87">
        <v>1</v>
      </c>
    </row>
    <row r="88" spans="1:6" x14ac:dyDescent="0.2">
      <c r="A88">
        <v>3</v>
      </c>
      <c r="B88" t="s">
        <v>173</v>
      </c>
      <c r="C88" t="s">
        <v>56</v>
      </c>
      <c r="D88" t="s">
        <v>80</v>
      </c>
      <c r="E88">
        <v>0</v>
      </c>
      <c r="F88">
        <v>6</v>
      </c>
    </row>
    <row r="89" spans="1:6" x14ac:dyDescent="0.2">
      <c r="A89">
        <v>3</v>
      </c>
      <c r="B89" t="s">
        <v>172</v>
      </c>
      <c r="C89" t="s">
        <v>85</v>
      </c>
      <c r="D89" t="s">
        <v>88</v>
      </c>
      <c r="E89">
        <v>7</v>
      </c>
      <c r="F89">
        <v>6</v>
      </c>
    </row>
    <row r="90" spans="1:6" x14ac:dyDescent="0.2">
      <c r="A90">
        <v>3</v>
      </c>
      <c r="B90" t="s">
        <v>172</v>
      </c>
      <c r="C90" t="s">
        <v>14</v>
      </c>
      <c r="D90" t="s">
        <v>86</v>
      </c>
      <c r="E90">
        <v>1</v>
      </c>
      <c r="F90">
        <v>6</v>
      </c>
    </row>
    <row r="91" spans="1:6" x14ac:dyDescent="0.2">
      <c r="A91">
        <v>3</v>
      </c>
      <c r="B91" t="s">
        <v>171</v>
      </c>
      <c r="C91" t="s">
        <v>54</v>
      </c>
      <c r="D91" t="s">
        <v>97</v>
      </c>
      <c r="E91">
        <v>1</v>
      </c>
      <c r="F91">
        <v>6</v>
      </c>
    </row>
    <row r="92" spans="1:6" x14ac:dyDescent="0.2">
      <c r="A92">
        <v>3</v>
      </c>
      <c r="B92" t="s">
        <v>171</v>
      </c>
      <c r="C92" t="s">
        <v>90</v>
      </c>
      <c r="D92" t="s">
        <v>92</v>
      </c>
      <c r="E92">
        <v>4</v>
      </c>
      <c r="F92">
        <v>6</v>
      </c>
    </row>
    <row r="93" spans="1:6" x14ac:dyDescent="0.2">
      <c r="A93">
        <v>3</v>
      </c>
      <c r="B93" t="s">
        <v>170</v>
      </c>
      <c r="C93" t="s">
        <v>71</v>
      </c>
      <c r="D93" t="s">
        <v>76</v>
      </c>
      <c r="E93">
        <v>2</v>
      </c>
      <c r="F93">
        <v>6</v>
      </c>
    </row>
    <row r="94" spans="1:6" x14ac:dyDescent="0.2">
      <c r="A94">
        <v>3</v>
      </c>
      <c r="B94" t="s">
        <v>170</v>
      </c>
      <c r="C94" t="s">
        <v>73</v>
      </c>
      <c r="D94" t="s">
        <v>30</v>
      </c>
      <c r="E94">
        <v>6</v>
      </c>
      <c r="F94">
        <v>7</v>
      </c>
    </row>
    <row r="95" spans="1:6" x14ac:dyDescent="0.2">
      <c r="A95">
        <v>3</v>
      </c>
      <c r="B95" t="s">
        <v>169</v>
      </c>
      <c r="C95" t="s">
        <v>78</v>
      </c>
      <c r="D95" t="s">
        <v>82</v>
      </c>
      <c r="E95">
        <v>6</v>
      </c>
      <c r="F95">
        <v>7</v>
      </c>
    </row>
    <row r="96" spans="1:6" x14ac:dyDescent="0.2">
      <c r="A96">
        <v>3</v>
      </c>
      <c r="B96" t="s">
        <v>169</v>
      </c>
      <c r="C96" t="s">
        <v>84</v>
      </c>
      <c r="D96" t="s">
        <v>47</v>
      </c>
      <c r="E96">
        <v>6</v>
      </c>
      <c r="F96">
        <v>0</v>
      </c>
    </row>
    <row r="97" spans="1:7" x14ac:dyDescent="0.2">
      <c r="A97">
        <v>3</v>
      </c>
      <c r="B97" t="s">
        <v>168</v>
      </c>
      <c r="C97" t="s">
        <v>58</v>
      </c>
      <c r="D97" t="s">
        <v>19</v>
      </c>
      <c r="E97">
        <v>7</v>
      </c>
      <c r="F97">
        <v>6</v>
      </c>
    </row>
    <row r="98" spans="1:7" x14ac:dyDescent="0.2">
      <c r="A98">
        <v>3</v>
      </c>
      <c r="B98" t="s">
        <v>168</v>
      </c>
      <c r="C98" t="s">
        <v>191</v>
      </c>
      <c r="D98" t="s">
        <v>89</v>
      </c>
      <c r="E98">
        <v>6</v>
      </c>
      <c r="F98">
        <v>0</v>
      </c>
    </row>
    <row r="99" spans="1:7" x14ac:dyDescent="0.2">
      <c r="A99">
        <v>3</v>
      </c>
      <c r="B99" t="s">
        <v>167</v>
      </c>
      <c r="C99" t="s">
        <v>94</v>
      </c>
      <c r="D99" t="s">
        <v>98</v>
      </c>
      <c r="E99">
        <v>7</v>
      </c>
      <c r="F99">
        <v>6</v>
      </c>
    </row>
    <row r="100" spans="1:7" x14ac:dyDescent="0.2">
      <c r="A100">
        <v>3</v>
      </c>
      <c r="B100" t="s">
        <v>167</v>
      </c>
      <c r="C100" t="s">
        <v>91</v>
      </c>
      <c r="D100" t="s">
        <v>93</v>
      </c>
      <c r="E100">
        <v>6</v>
      </c>
      <c r="F100">
        <v>2</v>
      </c>
    </row>
    <row r="101" spans="1:7" x14ac:dyDescent="0.2">
      <c r="A101">
        <v>3</v>
      </c>
      <c r="B101" t="s">
        <v>165</v>
      </c>
      <c r="C101" t="s">
        <v>192</v>
      </c>
      <c r="D101" t="s">
        <v>16</v>
      </c>
      <c r="E101">
        <v>6</v>
      </c>
      <c r="F101">
        <v>4</v>
      </c>
    </row>
    <row r="102" spans="1:7" x14ac:dyDescent="0.2">
      <c r="A102">
        <v>3</v>
      </c>
      <c r="B102" t="s">
        <v>165</v>
      </c>
      <c r="C102" t="s">
        <v>22</v>
      </c>
      <c r="D102" t="s">
        <v>14</v>
      </c>
      <c r="E102">
        <v>6</v>
      </c>
      <c r="F102">
        <v>4</v>
      </c>
    </row>
    <row r="103" spans="1:7" x14ac:dyDescent="0.2">
      <c r="A103">
        <v>3</v>
      </c>
      <c r="B103" t="s">
        <v>165</v>
      </c>
      <c r="C103" t="s">
        <v>25</v>
      </c>
      <c r="D103" t="s">
        <v>19</v>
      </c>
      <c r="E103">
        <v>0</v>
      </c>
      <c r="F103">
        <v>6</v>
      </c>
      <c r="G103" t="s">
        <v>69</v>
      </c>
    </row>
    <row r="104" spans="1:7" x14ac:dyDescent="0.2">
      <c r="A104">
        <v>3</v>
      </c>
      <c r="B104" t="s">
        <v>163</v>
      </c>
      <c r="C104" t="s">
        <v>164</v>
      </c>
      <c r="D104" t="s">
        <v>30</v>
      </c>
      <c r="E104">
        <v>0</v>
      </c>
      <c r="F104">
        <v>6</v>
      </c>
      <c r="G104" t="s">
        <v>69</v>
      </c>
    </row>
    <row r="105" spans="1:7" x14ac:dyDescent="0.2">
      <c r="A105">
        <v>3</v>
      </c>
      <c r="B105" t="s">
        <v>163</v>
      </c>
      <c r="C105" t="s">
        <v>29</v>
      </c>
      <c r="D105" t="s">
        <v>34</v>
      </c>
      <c r="E105">
        <v>6</v>
      </c>
      <c r="F105">
        <v>1</v>
      </c>
    </row>
    <row r="106" spans="1:7" x14ac:dyDescent="0.2">
      <c r="A106">
        <v>3</v>
      </c>
      <c r="B106" t="s">
        <v>163</v>
      </c>
      <c r="C106" t="s">
        <v>32</v>
      </c>
      <c r="D106" t="s">
        <v>36</v>
      </c>
      <c r="E106">
        <v>6</v>
      </c>
      <c r="F106">
        <v>4</v>
      </c>
    </row>
    <row r="107" spans="1:7" x14ac:dyDescent="0.2">
      <c r="A107">
        <v>3</v>
      </c>
      <c r="B107" t="s">
        <v>161</v>
      </c>
      <c r="C107" t="s">
        <v>162</v>
      </c>
      <c r="D107" t="s">
        <v>49</v>
      </c>
      <c r="E107">
        <v>6</v>
      </c>
      <c r="F107">
        <v>2</v>
      </c>
    </row>
    <row r="108" spans="1:7" x14ac:dyDescent="0.2">
      <c r="A108">
        <v>3</v>
      </c>
      <c r="B108" t="s">
        <v>161</v>
      </c>
      <c r="C108" t="s">
        <v>44</v>
      </c>
      <c r="D108" t="s">
        <v>43</v>
      </c>
      <c r="E108">
        <v>4</v>
      </c>
      <c r="F108">
        <v>6</v>
      </c>
    </row>
    <row r="109" spans="1:7" x14ac:dyDescent="0.2">
      <c r="A109">
        <v>3</v>
      </c>
      <c r="B109" t="s">
        <v>161</v>
      </c>
      <c r="C109" t="s">
        <v>46</v>
      </c>
      <c r="D109" t="s">
        <v>41</v>
      </c>
      <c r="E109">
        <v>0</v>
      </c>
      <c r="F109">
        <v>6</v>
      </c>
      <c r="G109" t="s">
        <v>69</v>
      </c>
    </row>
    <row r="110" spans="1:7" x14ac:dyDescent="0.2">
      <c r="A110">
        <v>3</v>
      </c>
      <c r="B110" t="s">
        <v>159</v>
      </c>
      <c r="C110" t="s">
        <v>160</v>
      </c>
      <c r="D110" t="s">
        <v>53</v>
      </c>
      <c r="E110">
        <v>7</v>
      </c>
      <c r="F110">
        <v>5</v>
      </c>
    </row>
    <row r="111" spans="1:7" x14ac:dyDescent="0.2">
      <c r="A111">
        <v>3</v>
      </c>
      <c r="B111" t="s">
        <v>159</v>
      </c>
      <c r="C111" t="s">
        <v>57</v>
      </c>
      <c r="D111" t="s">
        <v>55</v>
      </c>
      <c r="E111">
        <v>4</v>
      </c>
      <c r="F111">
        <v>6</v>
      </c>
    </row>
    <row r="112" spans="1:7" x14ac:dyDescent="0.2">
      <c r="A112">
        <v>3</v>
      </c>
      <c r="B112" t="s">
        <v>159</v>
      </c>
      <c r="C112" t="s">
        <v>59</v>
      </c>
      <c r="D112" t="s">
        <v>61</v>
      </c>
      <c r="E112">
        <v>6</v>
      </c>
      <c r="F112">
        <v>1</v>
      </c>
    </row>
    <row r="113" spans="1:7" x14ac:dyDescent="0.2">
      <c r="A113">
        <v>3</v>
      </c>
      <c r="B113" t="s">
        <v>157</v>
      </c>
      <c r="C113" t="s">
        <v>158</v>
      </c>
      <c r="D113" t="s">
        <v>23</v>
      </c>
      <c r="E113">
        <v>2</v>
      </c>
      <c r="F113">
        <v>6</v>
      </c>
    </row>
    <row r="114" spans="1:7" x14ac:dyDescent="0.2">
      <c r="A114">
        <v>3</v>
      </c>
      <c r="B114" t="s">
        <v>157</v>
      </c>
      <c r="C114" t="s">
        <v>26</v>
      </c>
      <c r="D114" t="s">
        <v>20</v>
      </c>
      <c r="E114">
        <v>6</v>
      </c>
      <c r="F114">
        <v>2</v>
      </c>
    </row>
    <row r="115" spans="1:7" x14ac:dyDescent="0.2">
      <c r="A115">
        <v>3</v>
      </c>
      <c r="B115" t="s">
        <v>157</v>
      </c>
      <c r="C115" t="s">
        <v>17</v>
      </c>
      <c r="D115" t="s">
        <v>12</v>
      </c>
      <c r="E115">
        <v>5</v>
      </c>
      <c r="F115">
        <v>7</v>
      </c>
    </row>
    <row r="116" spans="1:7" x14ac:dyDescent="0.2">
      <c r="A116">
        <v>3</v>
      </c>
      <c r="B116" t="s">
        <v>155</v>
      </c>
      <c r="C116" t="s">
        <v>156</v>
      </c>
      <c r="D116" t="s">
        <v>33</v>
      </c>
      <c r="E116">
        <v>6</v>
      </c>
      <c r="F116">
        <v>2</v>
      </c>
    </row>
    <row r="117" spans="1:7" x14ac:dyDescent="0.2">
      <c r="A117">
        <v>3</v>
      </c>
      <c r="B117" t="s">
        <v>155</v>
      </c>
      <c r="C117" t="s">
        <v>38</v>
      </c>
      <c r="D117" t="s">
        <v>37</v>
      </c>
      <c r="E117">
        <v>3</v>
      </c>
      <c r="F117">
        <v>6</v>
      </c>
    </row>
    <row r="118" spans="1:7" x14ac:dyDescent="0.2">
      <c r="A118">
        <v>3</v>
      </c>
      <c r="B118" t="s">
        <v>155</v>
      </c>
      <c r="C118" t="s">
        <v>31</v>
      </c>
      <c r="D118" t="s">
        <v>35</v>
      </c>
      <c r="E118">
        <v>6</v>
      </c>
      <c r="F118">
        <v>1</v>
      </c>
    </row>
    <row r="119" spans="1:7" x14ac:dyDescent="0.2">
      <c r="A119">
        <v>3</v>
      </c>
      <c r="B119" t="s">
        <v>154</v>
      </c>
      <c r="C119" t="s">
        <v>78</v>
      </c>
      <c r="D119" t="s">
        <v>45</v>
      </c>
      <c r="E119">
        <v>4</v>
      </c>
      <c r="F119">
        <v>6</v>
      </c>
    </row>
    <row r="120" spans="1:7" x14ac:dyDescent="0.2">
      <c r="A120">
        <v>3</v>
      </c>
      <c r="B120" t="s">
        <v>154</v>
      </c>
      <c r="C120" t="s">
        <v>48</v>
      </c>
      <c r="D120" t="s">
        <v>50</v>
      </c>
      <c r="E120">
        <v>6</v>
      </c>
      <c r="F120">
        <v>0</v>
      </c>
      <c r="G120" t="s">
        <v>69</v>
      </c>
    </row>
    <row r="121" spans="1:7" x14ac:dyDescent="0.2">
      <c r="A121">
        <v>3</v>
      </c>
      <c r="B121" t="s">
        <v>154</v>
      </c>
      <c r="C121" t="s">
        <v>42</v>
      </c>
      <c r="D121" t="s">
        <v>47</v>
      </c>
      <c r="E121">
        <v>6</v>
      </c>
      <c r="F121">
        <v>3</v>
      </c>
    </row>
    <row r="122" spans="1:7" x14ac:dyDescent="0.2">
      <c r="A122">
        <v>3</v>
      </c>
      <c r="B122" t="s">
        <v>152</v>
      </c>
      <c r="C122" t="s">
        <v>153</v>
      </c>
      <c r="D122" t="s">
        <v>56</v>
      </c>
      <c r="E122">
        <v>3</v>
      </c>
      <c r="F122">
        <v>6</v>
      </c>
    </row>
    <row r="123" spans="1:7" x14ac:dyDescent="0.2">
      <c r="A123">
        <v>3</v>
      </c>
      <c r="B123" t="s">
        <v>152</v>
      </c>
      <c r="C123" t="s">
        <v>58</v>
      </c>
      <c r="D123" t="s">
        <v>54</v>
      </c>
      <c r="E123">
        <v>3</v>
      </c>
      <c r="F123">
        <v>6</v>
      </c>
    </row>
    <row r="124" spans="1:7" x14ac:dyDescent="0.2">
      <c r="A124">
        <v>3</v>
      </c>
      <c r="B124" t="s">
        <v>152</v>
      </c>
      <c r="C124" t="s">
        <v>62</v>
      </c>
      <c r="D124" t="s">
        <v>60</v>
      </c>
      <c r="E124">
        <v>0</v>
      </c>
      <c r="F124">
        <v>6</v>
      </c>
    </row>
    <row r="125" spans="1:7" x14ac:dyDescent="0.2">
      <c r="A125">
        <v>4</v>
      </c>
      <c r="B125" t="s">
        <v>174</v>
      </c>
      <c r="C125" t="s">
        <v>72</v>
      </c>
      <c r="D125" t="s">
        <v>53</v>
      </c>
      <c r="E125">
        <v>6</v>
      </c>
      <c r="F125">
        <v>7</v>
      </c>
    </row>
    <row r="126" spans="1:7" x14ac:dyDescent="0.2">
      <c r="A126">
        <v>4</v>
      </c>
      <c r="B126" t="s">
        <v>174</v>
      </c>
      <c r="C126" t="s">
        <v>70</v>
      </c>
      <c r="D126" t="s">
        <v>75</v>
      </c>
      <c r="E126">
        <v>6</v>
      </c>
      <c r="F126">
        <v>4</v>
      </c>
    </row>
    <row r="127" spans="1:7" x14ac:dyDescent="0.2">
      <c r="A127">
        <v>4</v>
      </c>
      <c r="B127" t="s">
        <v>173</v>
      </c>
      <c r="C127" t="s">
        <v>77</v>
      </c>
      <c r="D127" t="s">
        <v>80</v>
      </c>
      <c r="E127">
        <v>4</v>
      </c>
      <c r="F127">
        <v>6</v>
      </c>
    </row>
    <row r="128" spans="1:7" x14ac:dyDescent="0.2">
      <c r="A128">
        <v>4</v>
      </c>
      <c r="B128" t="s">
        <v>173</v>
      </c>
      <c r="C128" t="s">
        <v>79</v>
      </c>
      <c r="D128" t="s">
        <v>83</v>
      </c>
      <c r="E128">
        <v>6</v>
      </c>
      <c r="F128">
        <v>1</v>
      </c>
    </row>
    <row r="129" spans="1:6" x14ac:dyDescent="0.2">
      <c r="A129">
        <v>4</v>
      </c>
      <c r="B129" t="s">
        <v>172</v>
      </c>
      <c r="C129" t="s">
        <v>85</v>
      </c>
      <c r="D129" t="s">
        <v>86</v>
      </c>
      <c r="E129">
        <v>6</v>
      </c>
      <c r="F129">
        <v>7</v>
      </c>
    </row>
    <row r="130" spans="1:6" x14ac:dyDescent="0.2">
      <c r="A130">
        <v>4</v>
      </c>
      <c r="B130" t="s">
        <v>172</v>
      </c>
      <c r="C130" t="s">
        <v>42</v>
      </c>
      <c r="D130" t="s">
        <v>88</v>
      </c>
      <c r="E130">
        <v>1</v>
      </c>
      <c r="F130">
        <v>6</v>
      </c>
    </row>
    <row r="131" spans="1:6" x14ac:dyDescent="0.2">
      <c r="A131">
        <v>4</v>
      </c>
      <c r="B131" t="s">
        <v>171</v>
      </c>
      <c r="C131" t="s">
        <v>54</v>
      </c>
      <c r="D131" t="s">
        <v>92</v>
      </c>
      <c r="E131">
        <v>0</v>
      </c>
      <c r="F131">
        <v>6</v>
      </c>
    </row>
    <row r="132" spans="1:6" x14ac:dyDescent="0.2">
      <c r="A132">
        <v>4</v>
      </c>
      <c r="B132" t="s">
        <v>171</v>
      </c>
      <c r="C132" t="s">
        <v>95</v>
      </c>
      <c r="D132" t="s">
        <v>97</v>
      </c>
      <c r="E132">
        <v>2</v>
      </c>
      <c r="F132">
        <v>6</v>
      </c>
    </row>
    <row r="133" spans="1:6" x14ac:dyDescent="0.2">
      <c r="A133">
        <v>4</v>
      </c>
      <c r="B133" t="s">
        <v>170</v>
      </c>
      <c r="C133" t="s">
        <v>71</v>
      </c>
      <c r="D133" t="s">
        <v>30</v>
      </c>
      <c r="E133">
        <v>4</v>
      </c>
      <c r="F133">
        <v>6</v>
      </c>
    </row>
    <row r="134" spans="1:6" x14ac:dyDescent="0.2">
      <c r="A134">
        <v>4</v>
      </c>
      <c r="B134" t="s">
        <v>170</v>
      </c>
      <c r="C134" t="s">
        <v>74</v>
      </c>
      <c r="D134" t="s">
        <v>76</v>
      </c>
      <c r="E134">
        <v>6</v>
      </c>
      <c r="F134">
        <v>1</v>
      </c>
    </row>
    <row r="135" spans="1:6" x14ac:dyDescent="0.2">
      <c r="A135">
        <v>4</v>
      </c>
      <c r="B135" t="s">
        <v>169</v>
      </c>
      <c r="C135" t="s">
        <v>78</v>
      </c>
      <c r="D135" t="s">
        <v>47</v>
      </c>
      <c r="E135">
        <v>6</v>
      </c>
      <c r="F135">
        <v>0</v>
      </c>
    </row>
    <row r="136" spans="1:6" x14ac:dyDescent="0.2">
      <c r="A136">
        <v>4</v>
      </c>
      <c r="B136" t="s">
        <v>169</v>
      </c>
      <c r="C136" t="s">
        <v>81</v>
      </c>
      <c r="D136" t="s">
        <v>82</v>
      </c>
      <c r="E136">
        <v>6</v>
      </c>
      <c r="F136">
        <v>3</v>
      </c>
    </row>
    <row r="137" spans="1:6" x14ac:dyDescent="0.2">
      <c r="A137">
        <v>4</v>
      </c>
      <c r="B137" t="s">
        <v>168</v>
      </c>
      <c r="C137" t="s">
        <v>58</v>
      </c>
      <c r="D137" t="s">
        <v>89</v>
      </c>
      <c r="E137">
        <v>6</v>
      </c>
      <c r="F137">
        <v>0</v>
      </c>
    </row>
    <row r="138" spans="1:6" x14ac:dyDescent="0.2">
      <c r="A138">
        <v>4</v>
      </c>
      <c r="B138" t="s">
        <v>168</v>
      </c>
      <c r="C138" t="s">
        <v>57</v>
      </c>
      <c r="D138" t="s">
        <v>19</v>
      </c>
      <c r="E138">
        <v>0</v>
      </c>
      <c r="F138">
        <v>6</v>
      </c>
    </row>
    <row r="139" spans="1:6" x14ac:dyDescent="0.2">
      <c r="A139">
        <v>4</v>
      </c>
      <c r="B139" t="s">
        <v>167</v>
      </c>
      <c r="C139" t="s">
        <v>94</v>
      </c>
      <c r="D139" t="s">
        <v>93</v>
      </c>
      <c r="E139">
        <v>6</v>
      </c>
      <c r="F139">
        <v>1</v>
      </c>
    </row>
    <row r="140" spans="1:6" x14ac:dyDescent="0.2">
      <c r="A140">
        <v>4</v>
      </c>
      <c r="B140" t="s">
        <v>167</v>
      </c>
      <c r="C140" t="s">
        <v>96</v>
      </c>
      <c r="D140" t="s">
        <v>98</v>
      </c>
      <c r="E140">
        <v>1</v>
      </c>
      <c r="F140">
        <v>6</v>
      </c>
    </row>
    <row r="141" spans="1:6" x14ac:dyDescent="0.2">
      <c r="A141">
        <v>4</v>
      </c>
      <c r="B141" t="s">
        <v>165</v>
      </c>
      <c r="C141" t="s">
        <v>166</v>
      </c>
      <c r="D141" t="s">
        <v>14</v>
      </c>
      <c r="E141">
        <v>6</v>
      </c>
      <c r="F141">
        <v>3</v>
      </c>
    </row>
    <row r="142" spans="1:6" x14ac:dyDescent="0.2">
      <c r="A142">
        <v>4</v>
      </c>
      <c r="B142" t="s">
        <v>165</v>
      </c>
      <c r="C142" t="s">
        <v>25</v>
      </c>
      <c r="D142" t="s">
        <v>16</v>
      </c>
      <c r="E142">
        <v>0</v>
      </c>
      <c r="F142">
        <v>6</v>
      </c>
    </row>
    <row r="143" spans="1:6" x14ac:dyDescent="0.2">
      <c r="A143">
        <v>4</v>
      </c>
      <c r="B143" t="s">
        <v>165</v>
      </c>
      <c r="C143" t="s">
        <v>22</v>
      </c>
      <c r="D143" t="s">
        <v>19</v>
      </c>
      <c r="E143">
        <v>2</v>
      </c>
      <c r="F143">
        <v>6</v>
      </c>
    </row>
    <row r="144" spans="1:6" x14ac:dyDescent="0.2">
      <c r="A144">
        <v>4</v>
      </c>
      <c r="B144" t="s">
        <v>163</v>
      </c>
      <c r="C144" t="s">
        <v>164</v>
      </c>
      <c r="D144" t="s">
        <v>34</v>
      </c>
      <c r="E144">
        <v>0</v>
      </c>
      <c r="F144">
        <v>6</v>
      </c>
    </row>
    <row r="145" spans="1:6" x14ac:dyDescent="0.2">
      <c r="A145">
        <v>4</v>
      </c>
      <c r="B145" t="s">
        <v>163</v>
      </c>
      <c r="C145" t="s">
        <v>32</v>
      </c>
      <c r="D145" t="s">
        <v>30</v>
      </c>
      <c r="E145">
        <v>2</v>
      </c>
      <c r="F145">
        <v>6</v>
      </c>
    </row>
    <row r="146" spans="1:6" x14ac:dyDescent="0.2">
      <c r="A146">
        <v>4</v>
      </c>
      <c r="B146" t="s">
        <v>163</v>
      </c>
      <c r="C146" t="s">
        <v>29</v>
      </c>
      <c r="D146" t="s">
        <v>36</v>
      </c>
      <c r="E146">
        <v>6</v>
      </c>
      <c r="F146">
        <v>1</v>
      </c>
    </row>
    <row r="147" spans="1:6" x14ac:dyDescent="0.2">
      <c r="A147">
        <v>4</v>
      </c>
      <c r="B147" t="s">
        <v>161</v>
      </c>
      <c r="C147" t="s">
        <v>162</v>
      </c>
      <c r="D147" t="s">
        <v>43</v>
      </c>
      <c r="E147">
        <v>3</v>
      </c>
      <c r="F147">
        <v>6</v>
      </c>
    </row>
    <row r="148" spans="1:6" x14ac:dyDescent="0.2">
      <c r="A148">
        <v>4</v>
      </c>
      <c r="B148" t="s">
        <v>161</v>
      </c>
      <c r="C148" t="s">
        <v>46</v>
      </c>
      <c r="D148" t="s">
        <v>49</v>
      </c>
      <c r="E148">
        <v>0</v>
      </c>
      <c r="F148">
        <v>6</v>
      </c>
    </row>
    <row r="149" spans="1:6" x14ac:dyDescent="0.2">
      <c r="A149">
        <v>4</v>
      </c>
      <c r="B149" t="s">
        <v>161</v>
      </c>
      <c r="C149" t="s">
        <v>44</v>
      </c>
      <c r="D149" t="s">
        <v>41</v>
      </c>
      <c r="E149">
        <v>6</v>
      </c>
      <c r="F149">
        <v>3</v>
      </c>
    </row>
    <row r="150" spans="1:6" x14ac:dyDescent="0.2">
      <c r="A150">
        <v>4</v>
      </c>
      <c r="B150" t="s">
        <v>159</v>
      </c>
      <c r="C150" t="s">
        <v>160</v>
      </c>
      <c r="D150" t="s">
        <v>55</v>
      </c>
      <c r="E150">
        <v>6</v>
      </c>
      <c r="F150">
        <v>4</v>
      </c>
    </row>
    <row r="151" spans="1:6" x14ac:dyDescent="0.2">
      <c r="A151">
        <v>4</v>
      </c>
      <c r="B151" t="s">
        <v>159</v>
      </c>
      <c r="C151" t="s">
        <v>59</v>
      </c>
      <c r="D151" t="s">
        <v>53</v>
      </c>
      <c r="E151">
        <v>6</v>
      </c>
      <c r="F151">
        <v>2</v>
      </c>
    </row>
    <row r="152" spans="1:6" x14ac:dyDescent="0.2">
      <c r="A152">
        <v>4</v>
      </c>
      <c r="B152" t="s">
        <v>159</v>
      </c>
      <c r="C152" t="s">
        <v>57</v>
      </c>
      <c r="D152" t="s">
        <v>61</v>
      </c>
      <c r="E152">
        <v>5</v>
      </c>
      <c r="F152">
        <v>7</v>
      </c>
    </row>
    <row r="153" spans="1:6" x14ac:dyDescent="0.2">
      <c r="A153">
        <v>4</v>
      </c>
      <c r="B153" t="s">
        <v>157</v>
      </c>
      <c r="C153" t="s">
        <v>158</v>
      </c>
      <c r="D153" t="s">
        <v>20</v>
      </c>
      <c r="E153">
        <v>6</v>
      </c>
      <c r="F153">
        <v>3</v>
      </c>
    </row>
    <row r="154" spans="1:6" x14ac:dyDescent="0.2">
      <c r="A154">
        <v>4</v>
      </c>
      <c r="B154" t="s">
        <v>157</v>
      </c>
      <c r="C154" t="s">
        <v>17</v>
      </c>
      <c r="D154" t="s">
        <v>23</v>
      </c>
      <c r="E154">
        <v>3</v>
      </c>
      <c r="F154">
        <v>6</v>
      </c>
    </row>
    <row r="155" spans="1:6" x14ac:dyDescent="0.2">
      <c r="A155">
        <v>4</v>
      </c>
      <c r="B155" t="s">
        <v>157</v>
      </c>
      <c r="C155" t="s">
        <v>26</v>
      </c>
      <c r="D155" t="s">
        <v>12</v>
      </c>
      <c r="E155">
        <v>6</v>
      </c>
      <c r="F155">
        <v>4</v>
      </c>
    </row>
    <row r="156" spans="1:6" x14ac:dyDescent="0.2">
      <c r="A156">
        <v>4</v>
      </c>
      <c r="B156" t="s">
        <v>155</v>
      </c>
      <c r="C156" t="s">
        <v>156</v>
      </c>
      <c r="D156" t="s">
        <v>37</v>
      </c>
      <c r="E156">
        <v>7</v>
      </c>
      <c r="F156">
        <v>5</v>
      </c>
    </row>
    <row r="157" spans="1:6" x14ac:dyDescent="0.2">
      <c r="A157">
        <v>4</v>
      </c>
      <c r="B157" t="s">
        <v>155</v>
      </c>
      <c r="C157" t="s">
        <v>31</v>
      </c>
      <c r="D157" t="s">
        <v>33</v>
      </c>
      <c r="E157">
        <v>7</v>
      </c>
      <c r="F157">
        <v>6</v>
      </c>
    </row>
    <row r="158" spans="1:6" x14ac:dyDescent="0.2">
      <c r="A158">
        <v>4</v>
      </c>
      <c r="B158" t="s">
        <v>155</v>
      </c>
      <c r="C158" t="s">
        <v>38</v>
      </c>
      <c r="D158" t="s">
        <v>35</v>
      </c>
      <c r="E158">
        <v>0</v>
      </c>
      <c r="F158">
        <v>6</v>
      </c>
    </row>
    <row r="159" spans="1:6" x14ac:dyDescent="0.2">
      <c r="A159">
        <v>4</v>
      </c>
      <c r="B159" t="s">
        <v>154</v>
      </c>
      <c r="C159" t="s">
        <v>78</v>
      </c>
      <c r="D159" t="s">
        <v>50</v>
      </c>
      <c r="E159">
        <v>6</v>
      </c>
      <c r="F159">
        <v>0</v>
      </c>
    </row>
    <row r="160" spans="1:6" x14ac:dyDescent="0.2">
      <c r="A160">
        <v>4</v>
      </c>
      <c r="B160" t="s">
        <v>154</v>
      </c>
      <c r="C160" t="s">
        <v>42</v>
      </c>
      <c r="D160" t="s">
        <v>45</v>
      </c>
      <c r="E160">
        <v>1</v>
      </c>
      <c r="F160">
        <v>6</v>
      </c>
    </row>
    <row r="161" spans="1:7" x14ac:dyDescent="0.2">
      <c r="A161">
        <v>4</v>
      </c>
      <c r="B161" t="s">
        <v>154</v>
      </c>
      <c r="C161" t="s">
        <v>48</v>
      </c>
      <c r="D161" t="s">
        <v>47</v>
      </c>
      <c r="E161">
        <v>6</v>
      </c>
      <c r="F161">
        <v>3</v>
      </c>
    </row>
    <row r="162" spans="1:7" x14ac:dyDescent="0.2">
      <c r="A162">
        <v>4</v>
      </c>
      <c r="B162" t="s">
        <v>152</v>
      </c>
      <c r="C162" t="s">
        <v>153</v>
      </c>
      <c r="D162" t="s">
        <v>54</v>
      </c>
      <c r="E162">
        <v>0</v>
      </c>
      <c r="F162">
        <v>6</v>
      </c>
    </row>
    <row r="163" spans="1:7" x14ac:dyDescent="0.2">
      <c r="A163">
        <v>4</v>
      </c>
      <c r="B163" t="s">
        <v>152</v>
      </c>
      <c r="C163" t="s">
        <v>62</v>
      </c>
      <c r="D163" t="s">
        <v>56</v>
      </c>
      <c r="E163">
        <v>3</v>
      </c>
      <c r="F163">
        <v>6</v>
      </c>
    </row>
    <row r="164" spans="1:7" x14ac:dyDescent="0.2">
      <c r="A164">
        <v>4</v>
      </c>
      <c r="B164" t="s">
        <v>152</v>
      </c>
      <c r="C164" t="s">
        <v>58</v>
      </c>
      <c r="D164" t="s">
        <v>60</v>
      </c>
      <c r="E164">
        <v>6</v>
      </c>
      <c r="F164">
        <v>2</v>
      </c>
    </row>
    <row r="165" spans="1:7" x14ac:dyDescent="0.2">
      <c r="A165">
        <v>5</v>
      </c>
      <c r="B165" t="s">
        <v>174</v>
      </c>
      <c r="C165" t="s">
        <v>199</v>
      </c>
      <c r="D165" t="s">
        <v>70</v>
      </c>
      <c r="E165">
        <v>0</v>
      </c>
      <c r="F165">
        <v>6</v>
      </c>
    </row>
    <row r="166" spans="1:7" x14ac:dyDescent="0.2">
      <c r="A166">
        <v>5</v>
      </c>
      <c r="B166" t="s">
        <v>174</v>
      </c>
      <c r="C166" t="s">
        <v>75</v>
      </c>
      <c r="D166" t="s">
        <v>53</v>
      </c>
      <c r="E166">
        <v>6</v>
      </c>
      <c r="F166">
        <v>0</v>
      </c>
    </row>
    <row r="167" spans="1:7" x14ac:dyDescent="0.2">
      <c r="A167">
        <v>5</v>
      </c>
      <c r="B167" t="s">
        <v>173</v>
      </c>
      <c r="C167" t="s">
        <v>56</v>
      </c>
      <c r="D167" t="s">
        <v>79</v>
      </c>
      <c r="E167">
        <v>1</v>
      </c>
      <c r="F167">
        <v>6</v>
      </c>
    </row>
    <row r="168" spans="1:7" x14ac:dyDescent="0.2">
      <c r="A168">
        <v>5</v>
      </c>
      <c r="B168" t="s">
        <v>173</v>
      </c>
      <c r="C168" t="s">
        <v>83</v>
      </c>
      <c r="D168" t="s">
        <v>80</v>
      </c>
      <c r="E168">
        <v>1</v>
      </c>
      <c r="F168">
        <v>6</v>
      </c>
    </row>
    <row r="169" spans="1:7" x14ac:dyDescent="0.2">
      <c r="A169">
        <v>5</v>
      </c>
      <c r="B169" t="s">
        <v>172</v>
      </c>
      <c r="C169" t="s">
        <v>14</v>
      </c>
      <c r="D169" t="s">
        <v>42</v>
      </c>
      <c r="E169">
        <v>0</v>
      </c>
      <c r="F169">
        <v>6</v>
      </c>
      <c r="G169" t="s">
        <v>69</v>
      </c>
    </row>
    <row r="170" spans="1:7" x14ac:dyDescent="0.2">
      <c r="A170">
        <v>5</v>
      </c>
      <c r="B170" t="s">
        <v>172</v>
      </c>
      <c r="C170" t="s">
        <v>88</v>
      </c>
      <c r="D170" t="s">
        <v>86</v>
      </c>
      <c r="E170">
        <v>4</v>
      </c>
      <c r="F170">
        <v>6</v>
      </c>
    </row>
    <row r="171" spans="1:7" x14ac:dyDescent="0.2">
      <c r="A171">
        <v>5</v>
      </c>
      <c r="B171" t="s">
        <v>171</v>
      </c>
      <c r="C171" t="s">
        <v>90</v>
      </c>
      <c r="D171" t="s">
        <v>95</v>
      </c>
      <c r="E171">
        <v>0</v>
      </c>
      <c r="F171">
        <v>0</v>
      </c>
      <c r="G171" t="s">
        <v>196</v>
      </c>
    </row>
    <row r="172" spans="1:7" x14ac:dyDescent="0.2">
      <c r="A172">
        <v>5</v>
      </c>
      <c r="B172" t="s">
        <v>171</v>
      </c>
      <c r="C172" t="s">
        <v>97</v>
      </c>
      <c r="D172" t="s">
        <v>92</v>
      </c>
      <c r="E172">
        <v>2</v>
      </c>
      <c r="F172">
        <v>6</v>
      </c>
    </row>
    <row r="173" spans="1:7" x14ac:dyDescent="0.2">
      <c r="A173">
        <v>5</v>
      </c>
      <c r="B173" t="s">
        <v>170</v>
      </c>
      <c r="C173" t="s">
        <v>73</v>
      </c>
      <c r="D173" t="s">
        <v>74</v>
      </c>
      <c r="E173">
        <v>6</v>
      </c>
      <c r="F173">
        <v>2</v>
      </c>
    </row>
    <row r="174" spans="1:7" x14ac:dyDescent="0.2">
      <c r="A174">
        <v>5</v>
      </c>
      <c r="B174" t="s">
        <v>170</v>
      </c>
      <c r="C174" t="s">
        <v>76</v>
      </c>
      <c r="D174" t="s">
        <v>30</v>
      </c>
      <c r="E174">
        <v>7</v>
      </c>
      <c r="F174">
        <v>6</v>
      </c>
    </row>
    <row r="175" spans="1:7" x14ac:dyDescent="0.2">
      <c r="A175">
        <v>5</v>
      </c>
      <c r="B175" t="s">
        <v>169</v>
      </c>
      <c r="C175" t="s">
        <v>84</v>
      </c>
      <c r="D175" t="s">
        <v>81</v>
      </c>
      <c r="E175">
        <v>0</v>
      </c>
      <c r="F175">
        <v>6</v>
      </c>
      <c r="G175" t="s">
        <v>69</v>
      </c>
    </row>
    <row r="176" spans="1:7" x14ac:dyDescent="0.2">
      <c r="A176">
        <v>5</v>
      </c>
      <c r="B176" t="s">
        <v>169</v>
      </c>
      <c r="C176" t="s">
        <v>82</v>
      </c>
      <c r="D176" t="s">
        <v>47</v>
      </c>
      <c r="E176">
        <v>6</v>
      </c>
      <c r="F176">
        <v>2</v>
      </c>
    </row>
    <row r="177" spans="1:7" x14ac:dyDescent="0.2">
      <c r="A177">
        <v>5</v>
      </c>
      <c r="B177" t="s">
        <v>168</v>
      </c>
      <c r="C177" t="s">
        <v>87</v>
      </c>
      <c r="D177" t="s">
        <v>57</v>
      </c>
      <c r="E177">
        <v>6</v>
      </c>
      <c r="F177">
        <v>0</v>
      </c>
    </row>
    <row r="178" spans="1:7" x14ac:dyDescent="0.2">
      <c r="A178">
        <v>5</v>
      </c>
      <c r="B178" t="s">
        <v>168</v>
      </c>
      <c r="C178" t="s">
        <v>19</v>
      </c>
      <c r="D178" t="s">
        <v>89</v>
      </c>
      <c r="E178">
        <v>6</v>
      </c>
      <c r="F178">
        <v>0</v>
      </c>
      <c r="G178" t="s">
        <v>69</v>
      </c>
    </row>
    <row r="179" spans="1:7" x14ac:dyDescent="0.2">
      <c r="A179">
        <v>5</v>
      </c>
      <c r="B179" t="s">
        <v>167</v>
      </c>
      <c r="C179" t="s">
        <v>91</v>
      </c>
      <c r="D179" t="s">
        <v>96</v>
      </c>
      <c r="E179">
        <v>6</v>
      </c>
      <c r="F179">
        <v>0</v>
      </c>
      <c r="G179" t="s">
        <v>69</v>
      </c>
    </row>
    <row r="180" spans="1:7" x14ac:dyDescent="0.2">
      <c r="A180">
        <v>5</v>
      </c>
      <c r="B180" t="s">
        <v>167</v>
      </c>
      <c r="C180" t="s">
        <v>98</v>
      </c>
      <c r="D180" t="s">
        <v>93</v>
      </c>
      <c r="E180">
        <v>0</v>
      </c>
      <c r="F180">
        <v>0</v>
      </c>
      <c r="G180" t="s">
        <v>196</v>
      </c>
    </row>
    <row r="181" spans="1:7" x14ac:dyDescent="0.2">
      <c r="A181">
        <v>5</v>
      </c>
      <c r="B181" t="s">
        <v>165</v>
      </c>
      <c r="C181" t="s">
        <v>22</v>
      </c>
      <c r="D181" t="s">
        <v>25</v>
      </c>
      <c r="E181">
        <v>6</v>
      </c>
      <c r="F181">
        <v>0</v>
      </c>
    </row>
    <row r="182" spans="1:7" x14ac:dyDescent="0.2">
      <c r="A182">
        <v>5</v>
      </c>
      <c r="B182" t="s">
        <v>165</v>
      </c>
      <c r="C182" t="s">
        <v>16</v>
      </c>
      <c r="D182" t="s">
        <v>14</v>
      </c>
      <c r="E182">
        <v>6</v>
      </c>
      <c r="F182">
        <v>1</v>
      </c>
    </row>
    <row r="183" spans="1:7" x14ac:dyDescent="0.2">
      <c r="A183">
        <v>5</v>
      </c>
      <c r="B183" t="s">
        <v>165</v>
      </c>
      <c r="C183" t="s">
        <v>166</v>
      </c>
      <c r="D183" t="s">
        <v>19</v>
      </c>
      <c r="E183">
        <v>6</v>
      </c>
      <c r="F183">
        <v>4</v>
      </c>
    </row>
    <row r="184" spans="1:7" x14ac:dyDescent="0.2">
      <c r="A184">
        <v>5</v>
      </c>
      <c r="B184" t="s">
        <v>163</v>
      </c>
      <c r="C184" t="s">
        <v>29</v>
      </c>
      <c r="D184" t="s">
        <v>32</v>
      </c>
      <c r="E184">
        <v>6</v>
      </c>
      <c r="F184">
        <v>3</v>
      </c>
    </row>
    <row r="185" spans="1:7" x14ac:dyDescent="0.2">
      <c r="A185">
        <v>5</v>
      </c>
      <c r="B185" t="s">
        <v>163</v>
      </c>
      <c r="C185" t="s">
        <v>30</v>
      </c>
      <c r="D185" t="s">
        <v>34</v>
      </c>
      <c r="E185">
        <v>6</v>
      </c>
      <c r="F185">
        <v>3</v>
      </c>
    </row>
    <row r="186" spans="1:7" x14ac:dyDescent="0.2">
      <c r="A186">
        <v>5</v>
      </c>
      <c r="B186" t="s">
        <v>163</v>
      </c>
      <c r="C186" t="s">
        <v>164</v>
      </c>
      <c r="D186" t="s">
        <v>36</v>
      </c>
      <c r="E186">
        <v>0</v>
      </c>
      <c r="F186">
        <v>6</v>
      </c>
      <c r="G186" t="s">
        <v>69</v>
      </c>
    </row>
    <row r="187" spans="1:7" x14ac:dyDescent="0.2">
      <c r="A187">
        <v>5</v>
      </c>
      <c r="B187" t="s">
        <v>161</v>
      </c>
      <c r="C187" t="s">
        <v>44</v>
      </c>
      <c r="D187" t="s">
        <v>46</v>
      </c>
      <c r="E187">
        <v>6</v>
      </c>
      <c r="F187">
        <v>0</v>
      </c>
      <c r="G187" t="s">
        <v>69</v>
      </c>
    </row>
    <row r="188" spans="1:7" x14ac:dyDescent="0.2">
      <c r="A188">
        <v>5</v>
      </c>
      <c r="B188" t="s">
        <v>161</v>
      </c>
      <c r="C188" t="s">
        <v>49</v>
      </c>
      <c r="D188" t="s">
        <v>43</v>
      </c>
      <c r="E188">
        <v>1</v>
      </c>
      <c r="F188">
        <v>6</v>
      </c>
    </row>
    <row r="189" spans="1:7" x14ac:dyDescent="0.2">
      <c r="A189">
        <v>5</v>
      </c>
      <c r="B189" t="s">
        <v>161</v>
      </c>
      <c r="C189" t="s">
        <v>162</v>
      </c>
      <c r="D189" t="s">
        <v>41</v>
      </c>
      <c r="E189">
        <v>0</v>
      </c>
      <c r="F189">
        <v>6</v>
      </c>
      <c r="G189" t="s">
        <v>69</v>
      </c>
    </row>
    <row r="190" spans="1:7" x14ac:dyDescent="0.2">
      <c r="A190">
        <v>5</v>
      </c>
      <c r="B190" t="s">
        <v>159</v>
      </c>
      <c r="C190" t="s">
        <v>57</v>
      </c>
      <c r="D190" t="s">
        <v>59</v>
      </c>
      <c r="E190">
        <v>1</v>
      </c>
      <c r="F190">
        <v>6</v>
      </c>
    </row>
    <row r="191" spans="1:7" x14ac:dyDescent="0.2">
      <c r="A191">
        <v>5</v>
      </c>
      <c r="B191" t="s">
        <v>159</v>
      </c>
      <c r="C191" t="s">
        <v>53</v>
      </c>
      <c r="D191" t="s">
        <v>55</v>
      </c>
      <c r="E191">
        <v>5</v>
      </c>
      <c r="F191">
        <v>7</v>
      </c>
    </row>
    <row r="192" spans="1:7" x14ac:dyDescent="0.2">
      <c r="A192">
        <v>5</v>
      </c>
      <c r="B192" t="s">
        <v>159</v>
      </c>
      <c r="C192" t="s">
        <v>160</v>
      </c>
      <c r="D192" t="s">
        <v>61</v>
      </c>
      <c r="E192">
        <v>5</v>
      </c>
      <c r="F192">
        <v>7</v>
      </c>
    </row>
    <row r="193" spans="1:6" x14ac:dyDescent="0.2">
      <c r="A193">
        <v>5</v>
      </c>
      <c r="B193" t="s">
        <v>157</v>
      </c>
      <c r="C193" t="s">
        <v>26</v>
      </c>
      <c r="D193" t="s">
        <v>17</v>
      </c>
      <c r="E193">
        <v>6</v>
      </c>
      <c r="F193">
        <v>2</v>
      </c>
    </row>
    <row r="194" spans="1:6" x14ac:dyDescent="0.2">
      <c r="A194">
        <v>5</v>
      </c>
      <c r="B194" t="s">
        <v>157</v>
      </c>
      <c r="C194" t="s">
        <v>23</v>
      </c>
      <c r="D194" t="s">
        <v>20</v>
      </c>
      <c r="E194">
        <v>6</v>
      </c>
      <c r="F194">
        <v>1</v>
      </c>
    </row>
    <row r="195" spans="1:6" x14ac:dyDescent="0.2">
      <c r="A195">
        <v>5</v>
      </c>
      <c r="B195" t="s">
        <v>157</v>
      </c>
      <c r="C195" t="s">
        <v>158</v>
      </c>
      <c r="D195" t="s">
        <v>12</v>
      </c>
      <c r="E195">
        <v>7</v>
      </c>
      <c r="F195">
        <v>5</v>
      </c>
    </row>
    <row r="196" spans="1:6" x14ac:dyDescent="0.2">
      <c r="A196">
        <v>5</v>
      </c>
      <c r="B196" t="s">
        <v>155</v>
      </c>
      <c r="C196" t="s">
        <v>38</v>
      </c>
      <c r="D196" t="s">
        <v>31</v>
      </c>
      <c r="E196">
        <v>6</v>
      </c>
      <c r="F196">
        <v>4</v>
      </c>
    </row>
    <row r="197" spans="1:6" x14ac:dyDescent="0.2">
      <c r="A197">
        <v>5</v>
      </c>
      <c r="B197" t="s">
        <v>155</v>
      </c>
      <c r="C197" t="s">
        <v>33</v>
      </c>
      <c r="D197" t="s">
        <v>37</v>
      </c>
      <c r="E197">
        <v>6</v>
      </c>
      <c r="F197">
        <v>1</v>
      </c>
    </row>
    <row r="198" spans="1:6" x14ac:dyDescent="0.2">
      <c r="A198">
        <v>5</v>
      </c>
      <c r="B198" t="s">
        <v>155</v>
      </c>
      <c r="C198" t="s">
        <v>156</v>
      </c>
      <c r="D198" t="s">
        <v>35</v>
      </c>
      <c r="E198">
        <v>6</v>
      </c>
      <c r="F198">
        <v>4</v>
      </c>
    </row>
    <row r="199" spans="1:6" x14ac:dyDescent="0.2">
      <c r="A199">
        <v>5</v>
      </c>
      <c r="B199" t="s">
        <v>154</v>
      </c>
      <c r="C199" t="s">
        <v>48</v>
      </c>
      <c r="D199" t="s">
        <v>42</v>
      </c>
      <c r="E199">
        <v>7</v>
      </c>
      <c r="F199">
        <v>6</v>
      </c>
    </row>
    <row r="200" spans="1:6" x14ac:dyDescent="0.2">
      <c r="A200">
        <v>5</v>
      </c>
      <c r="B200" t="s">
        <v>154</v>
      </c>
      <c r="C200" t="s">
        <v>45</v>
      </c>
      <c r="D200" t="s">
        <v>50</v>
      </c>
      <c r="E200">
        <v>6</v>
      </c>
      <c r="F200">
        <v>2</v>
      </c>
    </row>
    <row r="201" spans="1:6" x14ac:dyDescent="0.2">
      <c r="A201">
        <v>5</v>
      </c>
      <c r="B201" t="s">
        <v>154</v>
      </c>
      <c r="C201" t="s">
        <v>78</v>
      </c>
      <c r="D201" t="s">
        <v>47</v>
      </c>
      <c r="E201">
        <v>6</v>
      </c>
      <c r="F201">
        <v>3</v>
      </c>
    </row>
    <row r="202" spans="1:6" x14ac:dyDescent="0.2">
      <c r="A202">
        <v>5</v>
      </c>
      <c r="B202" t="s">
        <v>152</v>
      </c>
      <c r="C202" t="s">
        <v>58</v>
      </c>
      <c r="D202" t="s">
        <v>62</v>
      </c>
      <c r="E202">
        <v>6</v>
      </c>
      <c r="F202">
        <v>1</v>
      </c>
    </row>
    <row r="203" spans="1:6" x14ac:dyDescent="0.2">
      <c r="A203">
        <v>5</v>
      </c>
      <c r="B203" t="s">
        <v>152</v>
      </c>
      <c r="C203" t="s">
        <v>56</v>
      </c>
      <c r="D203" t="s">
        <v>54</v>
      </c>
      <c r="E203">
        <v>6</v>
      </c>
      <c r="F203">
        <v>1</v>
      </c>
    </row>
    <row r="204" spans="1:6" x14ac:dyDescent="0.2">
      <c r="A204">
        <v>5</v>
      </c>
      <c r="B204" t="s">
        <v>152</v>
      </c>
      <c r="C204" t="s">
        <v>153</v>
      </c>
      <c r="D204" t="s">
        <v>60</v>
      </c>
      <c r="E204">
        <v>7</v>
      </c>
      <c r="F204">
        <v>5</v>
      </c>
    </row>
    <row r="205" spans="1:6" x14ac:dyDescent="0.2">
      <c r="A205" s="23" t="s">
        <v>202</v>
      </c>
      <c r="B205" t="s">
        <v>206</v>
      </c>
      <c r="C205" t="s">
        <v>87</v>
      </c>
      <c r="D205" t="s">
        <v>207</v>
      </c>
      <c r="E205" s="24" t="s">
        <v>208</v>
      </c>
      <c r="F205" s="24" t="s">
        <v>209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C0BAF-E7DC-4853-8367-CF6B72F32549}">
  <dimension ref="A1:G106"/>
  <sheetViews>
    <sheetView topLeftCell="C103" workbookViewId="0">
      <selection activeCell="G111" sqref="G111"/>
    </sheetView>
  </sheetViews>
  <sheetFormatPr defaultColWidth="10.89453125" defaultRowHeight="15" x14ac:dyDescent="0.2"/>
  <cols>
    <col min="3" max="3" width="21.1171875" bestFit="1" customWidth="1"/>
    <col min="4" max="4" width="19.37109375" bestFit="1" customWidth="1"/>
  </cols>
  <sheetData>
    <row r="1" spans="1:6" x14ac:dyDescent="0.2">
      <c r="A1" t="s">
        <v>181</v>
      </c>
    </row>
    <row r="4" spans="1:6" x14ac:dyDescent="0.2">
      <c r="A4" t="s">
        <v>180</v>
      </c>
      <c r="B4" t="s">
        <v>179</v>
      </c>
      <c r="C4" t="s">
        <v>178</v>
      </c>
      <c r="D4" t="s">
        <v>177</v>
      </c>
      <c r="E4" t="s">
        <v>176</v>
      </c>
      <c r="F4" t="s">
        <v>175</v>
      </c>
    </row>
    <row r="5" spans="1:6" x14ac:dyDescent="0.2">
      <c r="A5">
        <v>1</v>
      </c>
      <c r="B5" t="s">
        <v>190</v>
      </c>
      <c r="C5" t="s">
        <v>200</v>
      </c>
      <c r="D5" t="s">
        <v>123</v>
      </c>
      <c r="E5">
        <v>4</v>
      </c>
      <c r="F5">
        <v>6</v>
      </c>
    </row>
    <row r="6" spans="1:6" x14ac:dyDescent="0.2">
      <c r="A6">
        <v>1</v>
      </c>
      <c r="B6" t="s">
        <v>190</v>
      </c>
      <c r="C6" t="s">
        <v>124</v>
      </c>
      <c r="D6" t="s">
        <v>122</v>
      </c>
      <c r="E6">
        <v>2</v>
      </c>
      <c r="F6">
        <v>6</v>
      </c>
    </row>
    <row r="7" spans="1:6" x14ac:dyDescent="0.2">
      <c r="A7">
        <v>1</v>
      </c>
      <c r="B7" t="s">
        <v>189</v>
      </c>
      <c r="C7" t="s">
        <v>126</v>
      </c>
      <c r="D7" t="s">
        <v>129</v>
      </c>
      <c r="E7">
        <v>6</v>
      </c>
      <c r="F7">
        <v>1</v>
      </c>
    </row>
    <row r="8" spans="1:6" x14ac:dyDescent="0.2">
      <c r="A8">
        <v>1</v>
      </c>
      <c r="B8" t="s">
        <v>189</v>
      </c>
      <c r="C8" t="s">
        <v>128</v>
      </c>
      <c r="D8" t="s">
        <v>127</v>
      </c>
      <c r="E8">
        <v>2</v>
      </c>
      <c r="F8">
        <v>6</v>
      </c>
    </row>
    <row r="9" spans="1:6" x14ac:dyDescent="0.2">
      <c r="A9">
        <v>1</v>
      </c>
      <c r="B9" t="s">
        <v>188</v>
      </c>
      <c r="C9" t="s">
        <v>131</v>
      </c>
      <c r="D9" t="s">
        <v>135</v>
      </c>
      <c r="E9">
        <v>6</v>
      </c>
      <c r="F9">
        <v>0</v>
      </c>
    </row>
    <row r="10" spans="1:6" x14ac:dyDescent="0.2">
      <c r="A10">
        <v>1</v>
      </c>
      <c r="B10" t="s">
        <v>188</v>
      </c>
      <c r="C10" t="s">
        <v>132</v>
      </c>
      <c r="D10" t="s">
        <v>133</v>
      </c>
      <c r="E10">
        <v>7</v>
      </c>
      <c r="F10">
        <v>5</v>
      </c>
    </row>
    <row r="11" spans="1:6" x14ac:dyDescent="0.2">
      <c r="A11">
        <v>1</v>
      </c>
      <c r="B11" t="s">
        <v>187</v>
      </c>
      <c r="C11" t="s">
        <v>138</v>
      </c>
      <c r="D11" t="s">
        <v>137</v>
      </c>
      <c r="E11">
        <v>2</v>
      </c>
      <c r="F11">
        <v>6</v>
      </c>
    </row>
    <row r="12" spans="1:6" x14ac:dyDescent="0.2">
      <c r="A12">
        <v>1</v>
      </c>
      <c r="B12" t="s">
        <v>187</v>
      </c>
      <c r="C12" t="s">
        <v>139</v>
      </c>
      <c r="D12" t="s">
        <v>136</v>
      </c>
      <c r="E12">
        <v>0</v>
      </c>
      <c r="F12">
        <v>6</v>
      </c>
    </row>
    <row r="13" spans="1:6" x14ac:dyDescent="0.2">
      <c r="A13">
        <v>1</v>
      </c>
      <c r="B13" t="s">
        <v>186</v>
      </c>
      <c r="C13" t="s">
        <v>105</v>
      </c>
      <c r="D13" t="s">
        <v>102</v>
      </c>
      <c r="E13">
        <v>2</v>
      </c>
      <c r="F13">
        <v>6</v>
      </c>
    </row>
    <row r="14" spans="1:6" x14ac:dyDescent="0.2">
      <c r="A14">
        <v>1</v>
      </c>
      <c r="B14" t="s">
        <v>186</v>
      </c>
      <c r="C14" t="s">
        <v>104</v>
      </c>
      <c r="D14" t="s">
        <v>103</v>
      </c>
      <c r="E14">
        <v>3</v>
      </c>
      <c r="F14">
        <v>6</v>
      </c>
    </row>
    <row r="15" spans="1:6" x14ac:dyDescent="0.2">
      <c r="A15">
        <v>1</v>
      </c>
      <c r="B15" t="s">
        <v>185</v>
      </c>
      <c r="C15" t="s">
        <v>107</v>
      </c>
      <c r="D15" t="s">
        <v>110</v>
      </c>
      <c r="E15">
        <v>6</v>
      </c>
      <c r="F15">
        <v>1</v>
      </c>
    </row>
    <row r="16" spans="1:6" x14ac:dyDescent="0.2">
      <c r="A16">
        <v>1</v>
      </c>
      <c r="B16" t="s">
        <v>185</v>
      </c>
      <c r="C16" t="s">
        <v>108</v>
      </c>
      <c r="D16" t="s">
        <v>109</v>
      </c>
      <c r="E16">
        <v>6</v>
      </c>
      <c r="F16">
        <v>2</v>
      </c>
    </row>
    <row r="17" spans="1:7" x14ac:dyDescent="0.2">
      <c r="A17">
        <v>1</v>
      </c>
      <c r="B17" t="s">
        <v>184</v>
      </c>
      <c r="C17" t="s">
        <v>114</v>
      </c>
      <c r="D17" t="s">
        <v>112</v>
      </c>
      <c r="E17">
        <v>3</v>
      </c>
      <c r="F17">
        <v>6</v>
      </c>
    </row>
    <row r="18" spans="1:7" x14ac:dyDescent="0.2">
      <c r="A18">
        <v>1</v>
      </c>
      <c r="B18" t="s">
        <v>184</v>
      </c>
      <c r="C18" t="s">
        <v>197</v>
      </c>
      <c r="D18" t="s">
        <v>113</v>
      </c>
      <c r="E18">
        <v>3</v>
      </c>
      <c r="F18">
        <v>6</v>
      </c>
    </row>
    <row r="19" spans="1:7" x14ac:dyDescent="0.2">
      <c r="A19">
        <v>1</v>
      </c>
      <c r="B19" t="s">
        <v>183</v>
      </c>
      <c r="C19" t="s">
        <v>117</v>
      </c>
      <c r="D19" t="s">
        <v>120</v>
      </c>
      <c r="E19">
        <v>6</v>
      </c>
      <c r="F19">
        <v>1</v>
      </c>
    </row>
    <row r="20" spans="1:7" x14ac:dyDescent="0.2">
      <c r="A20">
        <v>1</v>
      </c>
      <c r="B20" t="s">
        <v>183</v>
      </c>
      <c r="C20" t="s">
        <v>118</v>
      </c>
      <c r="D20" t="s">
        <v>119</v>
      </c>
      <c r="E20">
        <v>6</v>
      </c>
      <c r="F20">
        <v>3</v>
      </c>
    </row>
    <row r="21" spans="1:7" x14ac:dyDescent="0.2">
      <c r="A21">
        <v>2</v>
      </c>
      <c r="B21" t="s">
        <v>190</v>
      </c>
      <c r="C21" t="s">
        <v>200</v>
      </c>
      <c r="D21" t="s">
        <v>124</v>
      </c>
      <c r="E21">
        <v>5</v>
      </c>
      <c r="F21">
        <v>7</v>
      </c>
    </row>
    <row r="22" spans="1:7" x14ac:dyDescent="0.2">
      <c r="A22">
        <v>2</v>
      </c>
      <c r="B22" t="s">
        <v>190</v>
      </c>
      <c r="C22" t="s">
        <v>194</v>
      </c>
      <c r="D22" t="s">
        <v>123</v>
      </c>
      <c r="E22">
        <v>1</v>
      </c>
      <c r="F22">
        <v>6</v>
      </c>
    </row>
    <row r="23" spans="1:7" x14ac:dyDescent="0.2">
      <c r="A23">
        <v>2</v>
      </c>
      <c r="B23" t="s">
        <v>189</v>
      </c>
      <c r="C23" t="s">
        <v>126</v>
      </c>
      <c r="D23" t="s">
        <v>128</v>
      </c>
      <c r="E23">
        <v>6</v>
      </c>
      <c r="F23">
        <v>1</v>
      </c>
    </row>
    <row r="24" spans="1:7" x14ac:dyDescent="0.2">
      <c r="A24">
        <v>2</v>
      </c>
      <c r="B24" t="s">
        <v>189</v>
      </c>
      <c r="C24" t="s">
        <v>130</v>
      </c>
      <c r="D24" t="s">
        <v>129</v>
      </c>
      <c r="E24">
        <v>7</v>
      </c>
      <c r="F24">
        <v>5</v>
      </c>
    </row>
    <row r="25" spans="1:7" x14ac:dyDescent="0.2">
      <c r="A25">
        <v>2</v>
      </c>
      <c r="B25" t="s">
        <v>188</v>
      </c>
      <c r="C25" t="s">
        <v>131</v>
      </c>
      <c r="D25" t="s">
        <v>195</v>
      </c>
      <c r="E25">
        <v>0</v>
      </c>
      <c r="F25">
        <v>0</v>
      </c>
      <c r="G25" t="s">
        <v>196</v>
      </c>
    </row>
    <row r="26" spans="1:7" x14ac:dyDescent="0.2">
      <c r="A26">
        <v>2</v>
      </c>
      <c r="B26" t="s">
        <v>188</v>
      </c>
      <c r="C26" t="s">
        <v>134</v>
      </c>
      <c r="D26" t="s">
        <v>135</v>
      </c>
      <c r="E26">
        <v>6</v>
      </c>
      <c r="F26">
        <v>2</v>
      </c>
    </row>
    <row r="27" spans="1:7" x14ac:dyDescent="0.2">
      <c r="A27">
        <v>2</v>
      </c>
      <c r="B27" t="s">
        <v>187</v>
      </c>
      <c r="C27" t="s">
        <v>138</v>
      </c>
      <c r="D27" t="s">
        <v>139</v>
      </c>
      <c r="E27">
        <v>6</v>
      </c>
      <c r="F27">
        <v>0</v>
      </c>
    </row>
    <row r="28" spans="1:7" x14ac:dyDescent="0.2">
      <c r="A28">
        <v>2</v>
      </c>
      <c r="B28" t="s">
        <v>187</v>
      </c>
      <c r="C28" t="s">
        <v>110</v>
      </c>
      <c r="D28" t="s">
        <v>137</v>
      </c>
      <c r="E28">
        <v>3</v>
      </c>
      <c r="F28">
        <v>6</v>
      </c>
    </row>
    <row r="29" spans="1:7" x14ac:dyDescent="0.2">
      <c r="A29">
        <v>2</v>
      </c>
      <c r="B29" t="s">
        <v>186</v>
      </c>
      <c r="C29" t="s">
        <v>105</v>
      </c>
      <c r="D29" t="s">
        <v>104</v>
      </c>
      <c r="E29">
        <v>1</v>
      </c>
      <c r="F29">
        <v>6</v>
      </c>
    </row>
    <row r="30" spans="1:7" x14ac:dyDescent="0.2">
      <c r="A30">
        <v>2</v>
      </c>
      <c r="B30" t="s">
        <v>186</v>
      </c>
      <c r="C30" t="s">
        <v>106</v>
      </c>
      <c r="D30" t="s">
        <v>102</v>
      </c>
      <c r="E30">
        <v>6</v>
      </c>
      <c r="F30">
        <v>0</v>
      </c>
      <c r="G30" t="s">
        <v>69</v>
      </c>
    </row>
    <row r="31" spans="1:7" x14ac:dyDescent="0.2">
      <c r="A31">
        <v>2</v>
      </c>
      <c r="B31" t="s">
        <v>185</v>
      </c>
      <c r="C31" t="s">
        <v>107</v>
      </c>
      <c r="D31" t="s">
        <v>108</v>
      </c>
      <c r="E31">
        <v>0</v>
      </c>
      <c r="F31">
        <v>6</v>
      </c>
      <c r="G31" t="s">
        <v>69</v>
      </c>
    </row>
    <row r="32" spans="1:7" x14ac:dyDescent="0.2">
      <c r="A32">
        <v>2</v>
      </c>
      <c r="B32" t="s">
        <v>185</v>
      </c>
      <c r="C32" t="s">
        <v>110</v>
      </c>
      <c r="D32" t="s">
        <v>111</v>
      </c>
      <c r="E32">
        <v>4</v>
      </c>
      <c r="F32">
        <v>6</v>
      </c>
    </row>
    <row r="33" spans="1:7" x14ac:dyDescent="0.2">
      <c r="A33">
        <v>2</v>
      </c>
      <c r="B33" t="s">
        <v>184</v>
      </c>
      <c r="C33" t="s">
        <v>114</v>
      </c>
      <c r="D33" t="s">
        <v>197</v>
      </c>
      <c r="E33">
        <v>2</v>
      </c>
      <c r="F33">
        <v>6</v>
      </c>
    </row>
    <row r="34" spans="1:7" x14ac:dyDescent="0.2">
      <c r="A34">
        <v>2</v>
      </c>
      <c r="B34" t="s">
        <v>184</v>
      </c>
      <c r="C34" t="s">
        <v>116</v>
      </c>
      <c r="D34" t="s">
        <v>112</v>
      </c>
      <c r="E34">
        <v>4</v>
      </c>
      <c r="F34">
        <v>6</v>
      </c>
    </row>
    <row r="35" spans="1:7" x14ac:dyDescent="0.2">
      <c r="A35">
        <v>2</v>
      </c>
      <c r="B35" t="s">
        <v>183</v>
      </c>
      <c r="C35" t="s">
        <v>117</v>
      </c>
      <c r="D35" t="s">
        <v>198</v>
      </c>
      <c r="E35">
        <v>7</v>
      </c>
      <c r="F35">
        <v>6</v>
      </c>
    </row>
    <row r="36" spans="1:7" x14ac:dyDescent="0.2">
      <c r="A36">
        <v>2</v>
      </c>
      <c r="B36" t="s">
        <v>183</v>
      </c>
      <c r="C36" t="s">
        <v>121</v>
      </c>
      <c r="D36" t="s">
        <v>120</v>
      </c>
      <c r="E36">
        <v>2</v>
      </c>
      <c r="F36">
        <v>6</v>
      </c>
    </row>
    <row r="37" spans="1:7" x14ac:dyDescent="0.2">
      <c r="A37">
        <v>3</v>
      </c>
      <c r="B37" t="s">
        <v>190</v>
      </c>
      <c r="C37" t="s">
        <v>200</v>
      </c>
      <c r="D37" t="s">
        <v>194</v>
      </c>
      <c r="E37">
        <v>6</v>
      </c>
      <c r="F37">
        <v>1</v>
      </c>
    </row>
    <row r="38" spans="1:7" x14ac:dyDescent="0.2">
      <c r="A38">
        <v>3</v>
      </c>
      <c r="B38" t="s">
        <v>190</v>
      </c>
      <c r="C38" t="s">
        <v>123</v>
      </c>
      <c r="D38" t="s">
        <v>122</v>
      </c>
      <c r="E38">
        <v>7</v>
      </c>
      <c r="F38">
        <v>5</v>
      </c>
    </row>
    <row r="39" spans="1:7" x14ac:dyDescent="0.2">
      <c r="A39">
        <v>3</v>
      </c>
      <c r="B39" t="s">
        <v>189</v>
      </c>
      <c r="C39" t="s">
        <v>126</v>
      </c>
      <c r="D39" t="s">
        <v>130</v>
      </c>
      <c r="E39">
        <v>6</v>
      </c>
      <c r="F39">
        <v>1</v>
      </c>
    </row>
    <row r="40" spans="1:7" x14ac:dyDescent="0.2">
      <c r="A40">
        <v>3</v>
      </c>
      <c r="B40" t="s">
        <v>189</v>
      </c>
      <c r="C40" t="s">
        <v>129</v>
      </c>
      <c r="D40" t="s">
        <v>127</v>
      </c>
      <c r="E40">
        <v>1</v>
      </c>
      <c r="F40">
        <v>6</v>
      </c>
    </row>
    <row r="41" spans="1:7" x14ac:dyDescent="0.2">
      <c r="A41">
        <v>3</v>
      </c>
      <c r="B41" t="s">
        <v>188</v>
      </c>
      <c r="C41" t="s">
        <v>131</v>
      </c>
      <c r="D41" t="s">
        <v>134</v>
      </c>
      <c r="E41">
        <v>5</v>
      </c>
      <c r="F41">
        <v>7</v>
      </c>
    </row>
    <row r="42" spans="1:7" x14ac:dyDescent="0.2">
      <c r="A42">
        <v>3</v>
      </c>
      <c r="B42" t="s">
        <v>188</v>
      </c>
      <c r="C42" t="s">
        <v>135</v>
      </c>
      <c r="D42" t="s">
        <v>133</v>
      </c>
      <c r="E42">
        <v>6</v>
      </c>
      <c r="F42">
        <v>0</v>
      </c>
      <c r="G42" t="s">
        <v>69</v>
      </c>
    </row>
    <row r="43" spans="1:7" x14ac:dyDescent="0.2">
      <c r="A43">
        <v>3</v>
      </c>
      <c r="B43" t="s">
        <v>187</v>
      </c>
      <c r="C43" t="s">
        <v>138</v>
      </c>
      <c r="D43" t="s">
        <v>110</v>
      </c>
      <c r="E43">
        <v>6</v>
      </c>
      <c r="F43">
        <v>1</v>
      </c>
    </row>
    <row r="44" spans="1:7" x14ac:dyDescent="0.2">
      <c r="A44">
        <v>3</v>
      </c>
      <c r="B44" t="s">
        <v>187</v>
      </c>
      <c r="C44" t="s">
        <v>137</v>
      </c>
      <c r="D44" t="s">
        <v>136</v>
      </c>
      <c r="E44">
        <v>2</v>
      </c>
      <c r="F44">
        <v>6</v>
      </c>
    </row>
    <row r="45" spans="1:7" x14ac:dyDescent="0.2">
      <c r="A45">
        <v>3</v>
      </c>
      <c r="B45" t="s">
        <v>186</v>
      </c>
      <c r="C45" t="s">
        <v>105</v>
      </c>
      <c r="D45" t="s">
        <v>106</v>
      </c>
      <c r="E45">
        <v>6</v>
      </c>
      <c r="F45">
        <v>4</v>
      </c>
    </row>
    <row r="46" spans="1:7" x14ac:dyDescent="0.2">
      <c r="A46">
        <v>3</v>
      </c>
      <c r="B46" t="s">
        <v>186</v>
      </c>
      <c r="C46" t="s">
        <v>102</v>
      </c>
      <c r="D46" t="s">
        <v>103</v>
      </c>
      <c r="E46">
        <v>0</v>
      </c>
      <c r="F46">
        <v>6</v>
      </c>
      <c r="G46" t="s">
        <v>69</v>
      </c>
    </row>
    <row r="47" spans="1:7" x14ac:dyDescent="0.2">
      <c r="A47">
        <v>3</v>
      </c>
      <c r="B47" t="s">
        <v>185</v>
      </c>
      <c r="C47" t="s">
        <v>107</v>
      </c>
      <c r="D47" t="s">
        <v>111</v>
      </c>
      <c r="E47">
        <v>0</v>
      </c>
      <c r="F47">
        <v>6</v>
      </c>
      <c r="G47" t="s">
        <v>69</v>
      </c>
    </row>
    <row r="48" spans="1:7" x14ac:dyDescent="0.2">
      <c r="A48">
        <v>3</v>
      </c>
      <c r="B48" t="s">
        <v>185</v>
      </c>
      <c r="C48" t="s">
        <v>110</v>
      </c>
      <c r="D48" t="s">
        <v>109</v>
      </c>
      <c r="E48">
        <v>3</v>
      </c>
      <c r="F48">
        <v>6</v>
      </c>
    </row>
    <row r="49" spans="1:7" x14ac:dyDescent="0.2">
      <c r="A49">
        <v>3</v>
      </c>
      <c r="B49" t="s">
        <v>184</v>
      </c>
      <c r="C49" t="s">
        <v>114</v>
      </c>
      <c r="D49" t="s">
        <v>116</v>
      </c>
      <c r="E49">
        <v>4</v>
      </c>
      <c r="F49">
        <v>6</v>
      </c>
    </row>
    <row r="50" spans="1:7" x14ac:dyDescent="0.2">
      <c r="A50">
        <v>3</v>
      </c>
      <c r="B50" t="s">
        <v>184</v>
      </c>
      <c r="C50" t="s">
        <v>112</v>
      </c>
      <c r="D50" t="s">
        <v>113</v>
      </c>
      <c r="E50">
        <v>3</v>
      </c>
      <c r="F50">
        <v>6</v>
      </c>
    </row>
    <row r="51" spans="1:7" x14ac:dyDescent="0.2">
      <c r="A51">
        <v>3</v>
      </c>
      <c r="B51" t="s">
        <v>183</v>
      </c>
      <c r="C51" t="s">
        <v>117</v>
      </c>
      <c r="D51" t="s">
        <v>121</v>
      </c>
      <c r="E51">
        <v>6</v>
      </c>
      <c r="F51">
        <v>4</v>
      </c>
    </row>
    <row r="52" spans="1:7" x14ac:dyDescent="0.2">
      <c r="A52">
        <v>3</v>
      </c>
      <c r="B52" t="s">
        <v>183</v>
      </c>
      <c r="C52" t="s">
        <v>120</v>
      </c>
      <c r="D52" t="s">
        <v>119</v>
      </c>
      <c r="E52">
        <v>6</v>
      </c>
      <c r="F52">
        <v>0</v>
      </c>
      <c r="G52" t="s">
        <v>69</v>
      </c>
    </row>
    <row r="53" spans="1:7" x14ac:dyDescent="0.2">
      <c r="A53">
        <v>4</v>
      </c>
      <c r="B53" t="s">
        <v>190</v>
      </c>
      <c r="C53" t="s">
        <v>200</v>
      </c>
      <c r="D53" t="s">
        <v>122</v>
      </c>
      <c r="E53">
        <v>2</v>
      </c>
      <c r="F53">
        <v>6</v>
      </c>
    </row>
    <row r="54" spans="1:7" x14ac:dyDescent="0.2">
      <c r="A54">
        <v>4</v>
      </c>
      <c r="B54" t="s">
        <v>190</v>
      </c>
      <c r="C54" t="s">
        <v>124</v>
      </c>
      <c r="D54" t="s">
        <v>125</v>
      </c>
      <c r="E54">
        <v>6</v>
      </c>
      <c r="F54">
        <v>3</v>
      </c>
    </row>
    <row r="55" spans="1:7" x14ac:dyDescent="0.2">
      <c r="A55">
        <v>4</v>
      </c>
      <c r="B55" t="s">
        <v>189</v>
      </c>
      <c r="C55" t="s">
        <v>126</v>
      </c>
      <c r="D55" t="s">
        <v>127</v>
      </c>
      <c r="E55">
        <v>7</v>
      </c>
      <c r="F55">
        <v>5</v>
      </c>
    </row>
    <row r="56" spans="1:7" x14ac:dyDescent="0.2">
      <c r="A56">
        <v>4</v>
      </c>
      <c r="B56" t="s">
        <v>189</v>
      </c>
      <c r="C56" t="s">
        <v>128</v>
      </c>
      <c r="D56" t="s">
        <v>130</v>
      </c>
      <c r="E56">
        <v>0</v>
      </c>
      <c r="F56">
        <v>6</v>
      </c>
    </row>
    <row r="57" spans="1:7" x14ac:dyDescent="0.2">
      <c r="A57">
        <v>4</v>
      </c>
      <c r="B57" t="s">
        <v>188</v>
      </c>
      <c r="C57" t="s">
        <v>131</v>
      </c>
      <c r="D57" t="s">
        <v>133</v>
      </c>
      <c r="E57">
        <v>6</v>
      </c>
      <c r="F57">
        <v>4</v>
      </c>
    </row>
    <row r="58" spans="1:7" x14ac:dyDescent="0.2">
      <c r="A58">
        <v>4</v>
      </c>
      <c r="B58" t="s">
        <v>188</v>
      </c>
      <c r="C58" t="s">
        <v>132</v>
      </c>
      <c r="D58" t="s">
        <v>134</v>
      </c>
      <c r="E58">
        <v>6</v>
      </c>
      <c r="F58">
        <v>7</v>
      </c>
    </row>
    <row r="59" spans="1:7" x14ac:dyDescent="0.2">
      <c r="A59">
        <v>4</v>
      </c>
      <c r="B59" t="s">
        <v>187</v>
      </c>
      <c r="C59" t="s">
        <v>138</v>
      </c>
      <c r="D59" t="s">
        <v>136</v>
      </c>
      <c r="E59">
        <v>3</v>
      </c>
      <c r="F59">
        <v>6</v>
      </c>
    </row>
    <row r="60" spans="1:7" x14ac:dyDescent="0.2">
      <c r="A60">
        <v>4</v>
      </c>
      <c r="B60" t="s">
        <v>187</v>
      </c>
      <c r="C60" t="s">
        <v>139</v>
      </c>
      <c r="D60" t="s">
        <v>110</v>
      </c>
      <c r="E60">
        <v>6</v>
      </c>
      <c r="F60">
        <v>4</v>
      </c>
    </row>
    <row r="61" spans="1:7" x14ac:dyDescent="0.2">
      <c r="A61">
        <v>4</v>
      </c>
      <c r="B61" t="s">
        <v>186</v>
      </c>
      <c r="C61" t="s">
        <v>105</v>
      </c>
      <c r="D61" t="s">
        <v>103</v>
      </c>
      <c r="E61">
        <v>1</v>
      </c>
      <c r="F61">
        <v>6</v>
      </c>
    </row>
    <row r="62" spans="1:7" x14ac:dyDescent="0.2">
      <c r="A62">
        <v>4</v>
      </c>
      <c r="B62" t="s">
        <v>186</v>
      </c>
      <c r="C62" t="s">
        <v>104</v>
      </c>
      <c r="D62" t="s">
        <v>106</v>
      </c>
      <c r="E62">
        <v>6</v>
      </c>
      <c r="F62">
        <v>7</v>
      </c>
    </row>
    <row r="63" spans="1:7" x14ac:dyDescent="0.2">
      <c r="A63">
        <v>4</v>
      </c>
      <c r="B63" t="s">
        <v>185</v>
      </c>
      <c r="C63" t="s">
        <v>107</v>
      </c>
      <c r="D63" t="s">
        <v>109</v>
      </c>
      <c r="E63">
        <v>0</v>
      </c>
      <c r="F63">
        <v>6</v>
      </c>
    </row>
    <row r="64" spans="1:7" x14ac:dyDescent="0.2">
      <c r="A64">
        <v>4</v>
      </c>
      <c r="B64" t="s">
        <v>185</v>
      </c>
      <c r="C64" t="s">
        <v>108</v>
      </c>
      <c r="D64" t="s">
        <v>111</v>
      </c>
      <c r="E64">
        <v>5</v>
      </c>
      <c r="F64">
        <v>7</v>
      </c>
    </row>
    <row r="65" spans="1:7" x14ac:dyDescent="0.2">
      <c r="A65">
        <v>4</v>
      </c>
      <c r="B65" t="s">
        <v>184</v>
      </c>
      <c r="C65" t="s">
        <v>114</v>
      </c>
      <c r="D65" t="s">
        <v>113</v>
      </c>
      <c r="E65">
        <v>3</v>
      </c>
      <c r="F65">
        <v>6</v>
      </c>
    </row>
    <row r="66" spans="1:7" x14ac:dyDescent="0.2">
      <c r="A66">
        <v>4</v>
      </c>
      <c r="B66" t="s">
        <v>184</v>
      </c>
      <c r="C66" t="s">
        <v>115</v>
      </c>
      <c r="D66" t="s">
        <v>116</v>
      </c>
      <c r="E66">
        <v>6</v>
      </c>
      <c r="F66">
        <v>7</v>
      </c>
    </row>
    <row r="67" spans="1:7" x14ac:dyDescent="0.2">
      <c r="A67">
        <v>4</v>
      </c>
      <c r="B67" t="s">
        <v>183</v>
      </c>
      <c r="C67" t="s">
        <v>117</v>
      </c>
      <c r="D67" t="s">
        <v>119</v>
      </c>
      <c r="E67">
        <v>6</v>
      </c>
      <c r="F67">
        <v>2</v>
      </c>
    </row>
    <row r="68" spans="1:7" x14ac:dyDescent="0.2">
      <c r="A68">
        <v>4</v>
      </c>
      <c r="B68" t="s">
        <v>183</v>
      </c>
      <c r="C68" t="s">
        <v>118</v>
      </c>
      <c r="D68" t="s">
        <v>121</v>
      </c>
      <c r="E68">
        <v>6</v>
      </c>
      <c r="F68">
        <v>0</v>
      </c>
    </row>
    <row r="69" spans="1:7" x14ac:dyDescent="0.2">
      <c r="A69">
        <v>5</v>
      </c>
      <c r="B69" t="s">
        <v>190</v>
      </c>
      <c r="C69" t="s">
        <v>123</v>
      </c>
      <c r="D69" t="s">
        <v>124</v>
      </c>
      <c r="E69">
        <v>2</v>
      </c>
      <c r="F69">
        <v>6</v>
      </c>
    </row>
    <row r="70" spans="1:7" x14ac:dyDescent="0.2">
      <c r="A70">
        <v>5</v>
      </c>
      <c r="B70" t="s">
        <v>190</v>
      </c>
      <c r="C70" t="s">
        <v>125</v>
      </c>
      <c r="D70" t="s">
        <v>122</v>
      </c>
      <c r="E70">
        <v>2</v>
      </c>
      <c r="F70">
        <v>6</v>
      </c>
    </row>
    <row r="71" spans="1:7" x14ac:dyDescent="0.2">
      <c r="A71">
        <v>5</v>
      </c>
      <c r="B71" t="s">
        <v>189</v>
      </c>
      <c r="C71" t="s">
        <v>129</v>
      </c>
      <c r="D71" t="s">
        <v>128</v>
      </c>
      <c r="E71">
        <v>0</v>
      </c>
      <c r="F71">
        <v>6</v>
      </c>
      <c r="G71" t="s">
        <v>69</v>
      </c>
    </row>
    <row r="72" spans="1:7" x14ac:dyDescent="0.2">
      <c r="A72">
        <v>5</v>
      </c>
      <c r="B72" t="s">
        <v>189</v>
      </c>
      <c r="C72" t="s">
        <v>130</v>
      </c>
      <c r="D72" t="s">
        <v>127</v>
      </c>
      <c r="E72">
        <v>6</v>
      </c>
      <c r="F72">
        <v>4</v>
      </c>
    </row>
    <row r="73" spans="1:7" x14ac:dyDescent="0.2">
      <c r="A73">
        <v>5</v>
      </c>
      <c r="B73" t="s">
        <v>188</v>
      </c>
      <c r="C73" t="s">
        <v>135</v>
      </c>
      <c r="D73" t="s">
        <v>132</v>
      </c>
      <c r="E73">
        <v>2</v>
      </c>
      <c r="F73">
        <v>6</v>
      </c>
    </row>
    <row r="74" spans="1:7" x14ac:dyDescent="0.2">
      <c r="A74">
        <v>5</v>
      </c>
      <c r="B74" t="s">
        <v>188</v>
      </c>
      <c r="C74" t="s">
        <v>134</v>
      </c>
      <c r="D74" t="s">
        <v>133</v>
      </c>
      <c r="E74">
        <v>6</v>
      </c>
      <c r="F74">
        <v>1</v>
      </c>
    </row>
    <row r="75" spans="1:7" x14ac:dyDescent="0.2">
      <c r="A75">
        <v>5</v>
      </c>
      <c r="B75" t="s">
        <v>187</v>
      </c>
      <c r="C75" t="s">
        <v>137</v>
      </c>
      <c r="D75" t="s">
        <v>139</v>
      </c>
      <c r="E75">
        <v>6</v>
      </c>
      <c r="F75">
        <v>2</v>
      </c>
    </row>
    <row r="76" spans="1:7" x14ac:dyDescent="0.2">
      <c r="A76">
        <v>5</v>
      </c>
      <c r="B76" t="s">
        <v>187</v>
      </c>
      <c r="C76" t="s">
        <v>110</v>
      </c>
      <c r="D76" t="s">
        <v>136</v>
      </c>
      <c r="E76">
        <v>3</v>
      </c>
      <c r="F76">
        <v>6</v>
      </c>
    </row>
    <row r="77" spans="1:7" x14ac:dyDescent="0.2">
      <c r="A77">
        <v>5</v>
      </c>
      <c r="B77" t="s">
        <v>186</v>
      </c>
      <c r="C77" t="s">
        <v>102</v>
      </c>
      <c r="D77" t="s">
        <v>104</v>
      </c>
      <c r="E77">
        <v>1</v>
      </c>
      <c r="F77">
        <v>6</v>
      </c>
    </row>
    <row r="78" spans="1:7" x14ac:dyDescent="0.2">
      <c r="A78">
        <v>5</v>
      </c>
      <c r="B78" t="s">
        <v>186</v>
      </c>
      <c r="C78" t="s">
        <v>106</v>
      </c>
      <c r="D78" t="s">
        <v>103</v>
      </c>
      <c r="E78">
        <v>6</v>
      </c>
      <c r="F78">
        <v>2</v>
      </c>
    </row>
    <row r="79" spans="1:7" x14ac:dyDescent="0.2">
      <c r="A79">
        <v>5</v>
      </c>
      <c r="B79" t="s">
        <v>185</v>
      </c>
      <c r="C79" t="s">
        <v>110</v>
      </c>
      <c r="D79" t="s">
        <v>108</v>
      </c>
      <c r="E79">
        <v>0</v>
      </c>
      <c r="F79">
        <v>6</v>
      </c>
      <c r="G79" t="s">
        <v>69</v>
      </c>
    </row>
    <row r="80" spans="1:7" x14ac:dyDescent="0.2">
      <c r="A80">
        <v>5</v>
      </c>
      <c r="B80" t="s">
        <v>185</v>
      </c>
      <c r="C80" t="s">
        <v>111</v>
      </c>
      <c r="D80" t="s">
        <v>109</v>
      </c>
      <c r="E80">
        <v>6</v>
      </c>
      <c r="F80">
        <v>3</v>
      </c>
    </row>
    <row r="81" spans="1:7" x14ac:dyDescent="0.2">
      <c r="A81">
        <v>5</v>
      </c>
      <c r="B81" t="s">
        <v>184</v>
      </c>
      <c r="C81" t="s">
        <v>112</v>
      </c>
      <c r="D81" t="s">
        <v>115</v>
      </c>
      <c r="E81">
        <v>3</v>
      </c>
      <c r="F81">
        <v>6</v>
      </c>
    </row>
    <row r="82" spans="1:7" x14ac:dyDescent="0.2">
      <c r="A82">
        <v>5</v>
      </c>
      <c r="B82" t="s">
        <v>184</v>
      </c>
      <c r="C82" t="s">
        <v>116</v>
      </c>
      <c r="D82" t="s">
        <v>113</v>
      </c>
      <c r="E82">
        <v>2</v>
      </c>
      <c r="F82">
        <v>6</v>
      </c>
    </row>
    <row r="83" spans="1:7" x14ac:dyDescent="0.2">
      <c r="A83">
        <v>5</v>
      </c>
      <c r="B83" t="s">
        <v>183</v>
      </c>
      <c r="C83" t="s">
        <v>120</v>
      </c>
      <c r="D83" t="s">
        <v>118</v>
      </c>
      <c r="E83">
        <v>6</v>
      </c>
      <c r="F83">
        <v>2</v>
      </c>
    </row>
    <row r="84" spans="1:7" x14ac:dyDescent="0.2">
      <c r="A84">
        <v>5</v>
      </c>
      <c r="B84" t="s">
        <v>183</v>
      </c>
      <c r="C84" t="s">
        <v>121</v>
      </c>
      <c r="D84" t="s">
        <v>119</v>
      </c>
      <c r="E84">
        <v>0</v>
      </c>
      <c r="F84">
        <v>6</v>
      </c>
      <c r="G84" t="s">
        <v>69</v>
      </c>
    </row>
    <row r="85" spans="1:7" x14ac:dyDescent="0.2">
      <c r="A85">
        <v>1</v>
      </c>
      <c r="B85" t="s">
        <v>182</v>
      </c>
      <c r="C85" t="s">
        <v>146</v>
      </c>
      <c r="D85" t="s">
        <v>142</v>
      </c>
      <c r="E85">
        <v>3</v>
      </c>
      <c r="F85">
        <v>6</v>
      </c>
    </row>
    <row r="86" spans="1:7" x14ac:dyDescent="0.2">
      <c r="A86">
        <v>1</v>
      </c>
      <c r="B86" t="s">
        <v>182</v>
      </c>
      <c r="C86" t="s">
        <v>145</v>
      </c>
      <c r="D86" t="s">
        <v>141</v>
      </c>
      <c r="E86">
        <v>2</v>
      </c>
      <c r="F86">
        <v>6</v>
      </c>
    </row>
    <row r="87" spans="1:7" x14ac:dyDescent="0.2">
      <c r="A87">
        <v>1</v>
      </c>
      <c r="B87" t="s">
        <v>182</v>
      </c>
      <c r="C87" t="s">
        <v>143</v>
      </c>
      <c r="D87" t="s">
        <v>147</v>
      </c>
      <c r="E87">
        <v>4</v>
      </c>
      <c r="F87">
        <v>6</v>
      </c>
    </row>
    <row r="88" spans="1:7" x14ac:dyDescent="0.2">
      <c r="A88">
        <v>2</v>
      </c>
      <c r="B88" t="s">
        <v>182</v>
      </c>
      <c r="C88" t="s">
        <v>141</v>
      </c>
      <c r="D88" t="s">
        <v>142</v>
      </c>
      <c r="E88">
        <v>6</v>
      </c>
      <c r="F88">
        <v>0</v>
      </c>
    </row>
    <row r="89" spans="1:7" x14ac:dyDescent="0.2">
      <c r="A89">
        <v>2</v>
      </c>
      <c r="B89" t="s">
        <v>182</v>
      </c>
      <c r="C89" t="s">
        <v>146</v>
      </c>
      <c r="D89" t="s">
        <v>145</v>
      </c>
    </row>
    <row r="90" spans="1:7" x14ac:dyDescent="0.2">
      <c r="A90">
        <v>2</v>
      </c>
      <c r="B90" t="s">
        <v>182</v>
      </c>
      <c r="C90" t="s">
        <v>143</v>
      </c>
      <c r="D90" t="s">
        <v>201</v>
      </c>
    </row>
    <row r="91" spans="1:7" x14ac:dyDescent="0.2">
      <c r="A91">
        <v>3</v>
      </c>
      <c r="B91" t="s">
        <v>182</v>
      </c>
      <c r="C91" t="s">
        <v>141</v>
      </c>
      <c r="D91" t="s">
        <v>146</v>
      </c>
      <c r="E91">
        <v>6</v>
      </c>
      <c r="F91">
        <v>0</v>
      </c>
    </row>
    <row r="92" spans="1:7" x14ac:dyDescent="0.2">
      <c r="A92">
        <v>3</v>
      </c>
      <c r="B92" t="s">
        <v>182</v>
      </c>
      <c r="C92" t="s">
        <v>142</v>
      </c>
      <c r="D92" t="s">
        <v>145</v>
      </c>
    </row>
    <row r="93" spans="1:7" x14ac:dyDescent="0.2">
      <c r="A93">
        <v>3</v>
      </c>
      <c r="B93" t="s">
        <v>182</v>
      </c>
      <c r="C93" t="s">
        <v>147</v>
      </c>
      <c r="D93" t="s">
        <v>201</v>
      </c>
    </row>
    <row r="94" spans="1:7" x14ac:dyDescent="0.2">
      <c r="A94">
        <v>4</v>
      </c>
      <c r="B94" t="s">
        <v>182</v>
      </c>
      <c r="C94" t="s">
        <v>146</v>
      </c>
      <c r="D94" t="s">
        <v>143</v>
      </c>
      <c r="E94">
        <v>2</v>
      </c>
      <c r="F94">
        <v>6</v>
      </c>
    </row>
    <row r="95" spans="1:7" x14ac:dyDescent="0.2">
      <c r="A95">
        <v>4</v>
      </c>
      <c r="B95" t="s">
        <v>182</v>
      </c>
      <c r="C95" t="s">
        <v>142</v>
      </c>
      <c r="D95" t="s">
        <v>201</v>
      </c>
    </row>
    <row r="96" spans="1:7" x14ac:dyDescent="0.2">
      <c r="A96">
        <v>4</v>
      </c>
      <c r="B96" t="s">
        <v>182</v>
      </c>
      <c r="C96" t="s">
        <v>145</v>
      </c>
      <c r="D96" t="s">
        <v>147</v>
      </c>
      <c r="E96">
        <v>2</v>
      </c>
      <c r="F96">
        <v>6</v>
      </c>
    </row>
    <row r="97" spans="1:6" x14ac:dyDescent="0.2">
      <c r="A97">
        <v>5</v>
      </c>
      <c r="B97" t="s">
        <v>182</v>
      </c>
      <c r="C97" t="s">
        <v>142</v>
      </c>
      <c r="D97" t="s">
        <v>143</v>
      </c>
      <c r="E97">
        <v>1</v>
      </c>
      <c r="F97">
        <v>6</v>
      </c>
    </row>
    <row r="98" spans="1:6" x14ac:dyDescent="0.2">
      <c r="A98">
        <v>5</v>
      </c>
      <c r="B98" t="s">
        <v>182</v>
      </c>
      <c r="C98" t="s">
        <v>141</v>
      </c>
      <c r="D98" t="s">
        <v>201</v>
      </c>
      <c r="E98">
        <v>5</v>
      </c>
      <c r="F98">
        <v>7</v>
      </c>
    </row>
    <row r="99" spans="1:6" x14ac:dyDescent="0.2">
      <c r="A99">
        <v>5</v>
      </c>
      <c r="B99" t="s">
        <v>182</v>
      </c>
      <c r="C99" t="s">
        <v>146</v>
      </c>
      <c r="D99" t="s">
        <v>147</v>
      </c>
      <c r="E99">
        <v>6</v>
      </c>
      <c r="F99">
        <v>4</v>
      </c>
    </row>
    <row r="100" spans="1:6" x14ac:dyDescent="0.2">
      <c r="A100">
        <v>6</v>
      </c>
      <c r="B100" t="s">
        <v>182</v>
      </c>
      <c r="C100" t="s">
        <v>146</v>
      </c>
      <c r="D100" t="s">
        <v>201</v>
      </c>
      <c r="E100">
        <v>6</v>
      </c>
      <c r="F100">
        <v>7</v>
      </c>
    </row>
    <row r="101" spans="1:6" x14ac:dyDescent="0.2">
      <c r="A101">
        <v>6</v>
      </c>
      <c r="B101" t="s">
        <v>182</v>
      </c>
      <c r="C101" t="s">
        <v>145</v>
      </c>
      <c r="D101" t="s">
        <v>143</v>
      </c>
    </row>
    <row r="102" spans="1:6" x14ac:dyDescent="0.2">
      <c r="A102">
        <v>6</v>
      </c>
      <c r="B102" t="s">
        <v>182</v>
      </c>
      <c r="C102" t="s">
        <v>141</v>
      </c>
      <c r="D102" t="s">
        <v>147</v>
      </c>
    </row>
    <row r="103" spans="1:6" x14ac:dyDescent="0.2">
      <c r="A103">
        <v>7</v>
      </c>
      <c r="B103" t="s">
        <v>182</v>
      </c>
      <c r="C103" t="s">
        <v>142</v>
      </c>
      <c r="D103" t="s">
        <v>147</v>
      </c>
      <c r="E103">
        <v>4</v>
      </c>
      <c r="F103">
        <v>6</v>
      </c>
    </row>
    <row r="104" spans="1:6" x14ac:dyDescent="0.2">
      <c r="A104">
        <v>7</v>
      </c>
      <c r="B104" t="s">
        <v>182</v>
      </c>
      <c r="C104" t="s">
        <v>141</v>
      </c>
      <c r="D104" t="s">
        <v>143</v>
      </c>
      <c r="E104">
        <v>6</v>
      </c>
      <c r="F104">
        <v>3</v>
      </c>
    </row>
    <row r="105" spans="1:6" x14ac:dyDescent="0.2">
      <c r="A105">
        <v>7</v>
      </c>
      <c r="B105" t="s">
        <v>182</v>
      </c>
      <c r="C105" t="s">
        <v>145</v>
      </c>
      <c r="D105" t="s">
        <v>201</v>
      </c>
    </row>
    <row r="106" spans="1:6" x14ac:dyDescent="0.2">
      <c r="A106" s="23" t="s">
        <v>202</v>
      </c>
      <c r="B106" t="s">
        <v>203</v>
      </c>
      <c r="C106" t="s">
        <v>104</v>
      </c>
      <c r="D106" t="s">
        <v>108</v>
      </c>
      <c r="E106" s="24" t="s">
        <v>204</v>
      </c>
      <c r="F106" s="24" t="s">
        <v>205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1796E-151E-4A8B-A799-FFEA78DA6D33}">
  <dimension ref="A1:I31"/>
  <sheetViews>
    <sheetView topLeftCell="A13" workbookViewId="0">
      <selection activeCell="B30" sqref="B30:I31"/>
    </sheetView>
  </sheetViews>
  <sheetFormatPr defaultColWidth="8.875" defaultRowHeight="15" x14ac:dyDescent="0.2"/>
  <cols>
    <col min="1" max="1" width="2.6875" bestFit="1" customWidth="1"/>
    <col min="2" max="2" width="19.37109375" bestFit="1" customWidth="1"/>
    <col min="3" max="3" width="3.2265625" bestFit="1" customWidth="1"/>
    <col min="4" max="4" width="2.15234375" bestFit="1" customWidth="1"/>
    <col min="5" max="6" width="2.41796875" bestFit="1" customWidth="1"/>
    <col min="7" max="8" width="3.2265625" bestFit="1" customWidth="1"/>
    <col min="9" max="9" width="3.765625" bestFit="1" customWidth="1"/>
    <col min="10" max="10" width="9.14453125" bestFit="1" customWidth="1"/>
  </cols>
  <sheetData>
    <row r="1" spans="1:9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x14ac:dyDescent="0.2">
      <c r="A2" s="22" t="s">
        <v>2</v>
      </c>
      <c r="B2" s="17" t="s">
        <v>101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</row>
    <row r="3" spans="1:9" x14ac:dyDescent="0.2">
      <c r="A3" s="18" t="s">
        <v>11</v>
      </c>
      <c r="B3" s="19" t="s">
        <v>103</v>
      </c>
      <c r="C3" s="7">
        <f>(E3*3)+F3</f>
        <v>10</v>
      </c>
      <c r="D3" s="8">
        <f>E3+F3</f>
        <v>4</v>
      </c>
      <c r="E3" s="8">
        <v>3</v>
      </c>
      <c r="F3" s="8">
        <v>1</v>
      </c>
      <c r="G3" s="8">
        <f>SUM('Jogos (S8)'!D4,'Jogos (S8)'!N4,'Jogos (S8)'!D8,'Jogos (S8)'!I9)</f>
        <v>20</v>
      </c>
      <c r="H3" s="8">
        <f>SUM('Jogos (S8)'!C4,'Jogos (S8)'!M4,'Jogos (S8)'!C8,'Jogos (S8)'!H9)</f>
        <v>10</v>
      </c>
      <c r="I3" s="8">
        <f>G3-H3</f>
        <v>10</v>
      </c>
    </row>
    <row r="4" spans="1:9" x14ac:dyDescent="0.2">
      <c r="A4" s="18" t="s">
        <v>13</v>
      </c>
      <c r="B4" s="19" t="s">
        <v>106</v>
      </c>
      <c r="C4" s="7">
        <f>(E4*3)+F4</f>
        <v>10</v>
      </c>
      <c r="D4" s="8">
        <f>E4+F4</f>
        <v>4</v>
      </c>
      <c r="E4" s="8">
        <v>3</v>
      </c>
      <c r="F4" s="8">
        <v>1</v>
      </c>
      <c r="G4" s="8">
        <f>SUM('Jogos (S8)'!I4,'Jogos (S8)'!N3,'Jogos (S8)'!D9,'Jogos (S8)'!H9)</f>
        <v>23</v>
      </c>
      <c r="H4" s="8">
        <f>SUM('Jogos (S8)'!H4,'Jogos (S8)'!M3,'Jogos (S8)'!C9,'Jogos (S8)'!I9)</f>
        <v>14</v>
      </c>
      <c r="I4" s="8">
        <f>G4-H4</f>
        <v>9</v>
      </c>
    </row>
    <row r="5" spans="1:9" x14ac:dyDescent="0.2">
      <c r="A5" s="18" t="s">
        <v>15</v>
      </c>
      <c r="B5" s="19" t="s">
        <v>104</v>
      </c>
      <c r="C5" s="7">
        <f>(E5*3)+F5</f>
        <v>8</v>
      </c>
      <c r="D5" s="8">
        <f>E5+F5</f>
        <v>4</v>
      </c>
      <c r="E5" s="8">
        <v>2</v>
      </c>
      <c r="F5" s="8">
        <v>2</v>
      </c>
      <c r="G5" s="8">
        <f>SUM('Jogos (S8)'!C4,'Jogos (S8)'!I3,'Jogos (S8)'!C9,'Jogos (S8)'!I8)</f>
        <v>21</v>
      </c>
      <c r="H5" s="8">
        <f>SUM('Jogos (S8)'!D4,'Jogos (S8)'!H3,'Jogos (S8)'!D9,'Jogos (S8)'!H8)</f>
        <v>15</v>
      </c>
      <c r="I5" s="8">
        <f>G5-H5</f>
        <v>6</v>
      </c>
    </row>
    <row r="6" spans="1:9" x14ac:dyDescent="0.2">
      <c r="A6" s="18" t="s">
        <v>18</v>
      </c>
      <c r="B6" s="19" t="s">
        <v>105</v>
      </c>
      <c r="C6" s="7">
        <f>(E6*3)+F6</f>
        <v>6</v>
      </c>
      <c r="D6" s="8">
        <f>E6+F6</f>
        <v>4</v>
      </c>
      <c r="E6" s="8">
        <v>1</v>
      </c>
      <c r="F6" s="8">
        <v>3</v>
      </c>
      <c r="G6" s="8">
        <f>SUM('Jogos (S8)'!C3,'Jogos (S8)'!H3,'Jogos (S8)'!M3,'Jogos (S8)'!C8,)</f>
        <v>10</v>
      </c>
      <c r="H6" s="8">
        <f>SUM('Jogos (S8)'!D3,'Jogos (S8)'!I3,'Jogos (S8)'!N3,'Jogos (S8)'!D8,)</f>
        <v>22</v>
      </c>
      <c r="I6" s="8">
        <f>G6-H6</f>
        <v>-12</v>
      </c>
    </row>
    <row r="7" spans="1:9" x14ac:dyDescent="0.2">
      <c r="A7" s="22" t="s">
        <v>21</v>
      </c>
      <c r="B7" s="19" t="s">
        <v>102</v>
      </c>
      <c r="C7" s="7">
        <f>(E7*3)+F7-4</f>
        <v>2</v>
      </c>
      <c r="D7" s="8">
        <f>E7+F7</f>
        <v>4</v>
      </c>
      <c r="E7" s="8">
        <v>1</v>
      </c>
      <c r="F7" s="8">
        <v>3</v>
      </c>
      <c r="G7" s="8">
        <f>SUM('Jogos (S8)'!D3,'Jogos (S8)'!H4,'Jogos (S8)'!M4,'Jogos (S8)'!H8)</f>
        <v>7</v>
      </c>
      <c r="H7" s="8">
        <f>SUM('Jogos (S8)'!C3,'Jogos (S8)'!I4,'Jogos (S8)'!N4,'Jogos (S8)'!I8)</f>
        <v>20</v>
      </c>
      <c r="I7" s="8">
        <f>G7-H7</f>
        <v>-13</v>
      </c>
    </row>
    <row r="9" spans="1:9" x14ac:dyDescent="0.2">
      <c r="A9" s="30" t="s">
        <v>27</v>
      </c>
      <c r="B9" s="30"/>
      <c r="C9" s="30"/>
      <c r="D9" s="30"/>
      <c r="E9" s="30"/>
      <c r="F9" s="30"/>
      <c r="G9" s="30"/>
      <c r="H9" s="30"/>
      <c r="I9" s="30"/>
    </row>
    <row r="10" spans="1:9" x14ac:dyDescent="0.2">
      <c r="A10" s="22" t="s">
        <v>2</v>
      </c>
      <c r="B10" s="17" t="s">
        <v>101</v>
      </c>
      <c r="C10" s="22" t="s">
        <v>4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9</v>
      </c>
      <c r="I10" s="22" t="s">
        <v>10</v>
      </c>
    </row>
    <row r="11" spans="1:9" x14ac:dyDescent="0.2">
      <c r="A11" s="18" t="s">
        <v>11</v>
      </c>
      <c r="B11" s="19" t="s">
        <v>111</v>
      </c>
      <c r="C11" s="7">
        <f>(E11*3)+F11</f>
        <v>12</v>
      </c>
      <c r="D11" s="8">
        <f>E11+F11</f>
        <v>4</v>
      </c>
      <c r="E11" s="8">
        <v>4</v>
      </c>
      <c r="F11" s="8">
        <v>0</v>
      </c>
      <c r="G11" s="8">
        <f>SUM('Jogos (S8)'!I15,'Jogos (S8)'!N14,'Jogos (S8)'!D20,'Jogos (S8)'!H20)</f>
        <v>25</v>
      </c>
      <c r="H11" s="8">
        <f>SUM('Jogos (S8)'!H15,'Jogos (S8)'!M14,'Jogos (S8)'!C20,'Jogos (S8)'!I20)</f>
        <v>12</v>
      </c>
      <c r="I11" s="8">
        <f>G11-H11</f>
        <v>13</v>
      </c>
    </row>
    <row r="12" spans="1:9" x14ac:dyDescent="0.2">
      <c r="A12" s="18" t="s">
        <v>13</v>
      </c>
      <c r="B12" s="19" t="s">
        <v>108</v>
      </c>
      <c r="C12" s="7">
        <f>(E12*3)+F12</f>
        <v>10</v>
      </c>
      <c r="D12" s="8">
        <f>E12+F12</f>
        <v>4</v>
      </c>
      <c r="E12" s="8">
        <v>3</v>
      </c>
      <c r="F12" s="8">
        <v>1</v>
      </c>
      <c r="G12" s="8">
        <f>SUM('Jogos (S8)'!C15,'Jogos (S8)'!I14,'Jogos (S8)'!C20,'Jogos (S8)'!I19)</f>
        <v>23</v>
      </c>
      <c r="H12" s="8">
        <f>SUM('Jogos (S8)'!D15,'Jogos (S8)'!H14,'Jogos (S8)'!D20,'Jogos (S8)'!H19)</f>
        <v>9</v>
      </c>
      <c r="I12" s="8">
        <f>G12-H12</f>
        <v>14</v>
      </c>
    </row>
    <row r="13" spans="1:9" x14ac:dyDescent="0.2">
      <c r="A13" s="18" t="s">
        <v>15</v>
      </c>
      <c r="B13" s="19" t="s">
        <v>109</v>
      </c>
      <c r="C13" s="7">
        <f>(E13*3)+F13</f>
        <v>8</v>
      </c>
      <c r="D13" s="8">
        <f>E13+F13</f>
        <v>4</v>
      </c>
      <c r="E13" s="8">
        <v>2</v>
      </c>
      <c r="F13" s="8">
        <v>2</v>
      </c>
      <c r="G13" s="8">
        <f>SUM('Jogos (S8)'!D15,'Jogos (S8)'!N15,'Jogos (S8)'!D19,'Jogos (S8)'!I20)</f>
        <v>17</v>
      </c>
      <c r="H13" s="8">
        <f>SUM('Jogos (S8)'!C15,'Jogos (S8)'!M15,'Jogos (S8)'!C19,'Jogos (S8)'!H20)</f>
        <v>15</v>
      </c>
      <c r="I13" s="8">
        <f>G13-H13</f>
        <v>2</v>
      </c>
    </row>
    <row r="14" spans="1:9" x14ac:dyDescent="0.2">
      <c r="A14" s="18" t="s">
        <v>18</v>
      </c>
      <c r="B14" s="19" t="s">
        <v>110</v>
      </c>
      <c r="C14" s="7">
        <f>(E14*3)+F14-2</f>
        <v>2</v>
      </c>
      <c r="D14" s="8">
        <f>E14+F14</f>
        <v>4</v>
      </c>
      <c r="E14" s="8">
        <v>0</v>
      </c>
      <c r="F14" s="8">
        <v>4</v>
      </c>
      <c r="G14" s="8">
        <f>SUM('Jogos (S8)'!D14,'Jogos (S8)'!H15,'Jogos (S8)'!M15,'Jogos (S8)'!H19)</f>
        <v>8</v>
      </c>
      <c r="H14" s="8">
        <f>SUM('Jogos (S8)'!C14,'Jogos (S8)'!I15,'Jogos (S8)'!N15,'Jogos (S8)'!I19)</f>
        <v>24</v>
      </c>
      <c r="I14" s="8">
        <f>G14-H14</f>
        <v>-16</v>
      </c>
    </row>
    <row r="15" spans="1:9" x14ac:dyDescent="0.2">
      <c r="A15" s="22" t="s">
        <v>21</v>
      </c>
      <c r="B15" s="19" t="s">
        <v>107</v>
      </c>
      <c r="C15" s="7">
        <f>(E15*3)+F15-6</f>
        <v>0</v>
      </c>
      <c r="D15" s="8">
        <f>E15+F15</f>
        <v>4</v>
      </c>
      <c r="E15" s="8">
        <v>1</v>
      </c>
      <c r="F15" s="8">
        <v>3</v>
      </c>
      <c r="G15" s="8">
        <f>SUM('Jogos (S8)'!C14,'Jogos (S8)'!H14,'Jogos (S8)'!M14,'Jogos (S8)'!C19,)</f>
        <v>6</v>
      </c>
      <c r="H15" s="8">
        <f>SUM('Jogos (S8)'!D14,'Jogos (S8)'!I14,'Jogos (S8)'!N14,'Jogos (S8)'!D19,)</f>
        <v>19</v>
      </c>
      <c r="I15" s="8">
        <f>G15-H15</f>
        <v>-13</v>
      </c>
    </row>
    <row r="17" spans="1:9" x14ac:dyDescent="0.2">
      <c r="A17" s="30" t="s">
        <v>39</v>
      </c>
      <c r="B17" s="30"/>
      <c r="C17" s="30"/>
      <c r="D17" s="30"/>
      <c r="E17" s="30"/>
      <c r="F17" s="30"/>
      <c r="G17" s="30"/>
      <c r="H17" s="30"/>
      <c r="I17" s="30"/>
    </row>
    <row r="18" spans="1:9" x14ac:dyDescent="0.2">
      <c r="A18" s="22" t="s">
        <v>2</v>
      </c>
      <c r="B18" s="17" t="s">
        <v>101</v>
      </c>
      <c r="C18" s="22" t="s">
        <v>4</v>
      </c>
      <c r="D18" s="22" t="s">
        <v>5</v>
      </c>
      <c r="E18" s="22" t="s">
        <v>6</v>
      </c>
      <c r="F18" s="22" t="s">
        <v>7</v>
      </c>
      <c r="G18" s="22" t="s">
        <v>8</v>
      </c>
      <c r="H18" s="22" t="s">
        <v>9</v>
      </c>
      <c r="I18" s="22" t="s">
        <v>10</v>
      </c>
    </row>
    <row r="19" spans="1:9" x14ac:dyDescent="0.2">
      <c r="A19" s="18" t="s">
        <v>11</v>
      </c>
      <c r="B19" s="19" t="s">
        <v>113</v>
      </c>
      <c r="C19" s="7">
        <f>(E19*3)+F19</f>
        <v>12</v>
      </c>
      <c r="D19" s="8">
        <f>E19+F19</f>
        <v>4</v>
      </c>
      <c r="E19" s="8">
        <v>4</v>
      </c>
      <c r="F19" s="8">
        <v>0</v>
      </c>
      <c r="G19" s="8">
        <f>SUM('Jogos (S8)'!D26,'Jogos (S8)'!N26,'Jogos (S8)'!D30,'Jogos (S8)'!I31)</f>
        <v>24</v>
      </c>
      <c r="H19" s="8">
        <f>SUM('Jogos (S8)'!C26,'Jogos (S8)'!M26,'Jogos (S8)'!C30,'Jogos (S8)'!H31)</f>
        <v>11</v>
      </c>
      <c r="I19" s="8">
        <f>G19-H19</f>
        <v>13</v>
      </c>
    </row>
    <row r="20" spans="1:9" x14ac:dyDescent="0.2">
      <c r="A20" s="18" t="s">
        <v>13</v>
      </c>
      <c r="B20" s="19" t="s">
        <v>115</v>
      </c>
      <c r="C20" s="7">
        <f>(E20*3)+F20</f>
        <v>8</v>
      </c>
      <c r="D20" s="8">
        <f>E20+F20</f>
        <v>4</v>
      </c>
      <c r="E20" s="8">
        <v>2</v>
      </c>
      <c r="F20" s="8">
        <v>2</v>
      </c>
      <c r="G20" s="8">
        <f>SUM('Jogos (S8)'!C26,'Jogos (S8)'!I25,'Jogos (S8)'!C31,'Jogos (S8)'!I30)</f>
        <v>21</v>
      </c>
      <c r="H20" s="8">
        <f>SUM('Jogos (S8)'!D26,'Jogos (S8)'!H25,'Jogos (S8)'!D31,'Jogos (S8)'!H30)</f>
        <v>18</v>
      </c>
      <c r="I20" s="8">
        <f>G20-H20</f>
        <v>3</v>
      </c>
    </row>
    <row r="21" spans="1:9" x14ac:dyDescent="0.2">
      <c r="A21" s="18" t="s">
        <v>15</v>
      </c>
      <c r="B21" s="19" t="s">
        <v>112</v>
      </c>
      <c r="C21" s="7">
        <f>(E21*3)+F21</f>
        <v>8</v>
      </c>
      <c r="D21" s="8">
        <f>E21+F21</f>
        <v>4</v>
      </c>
      <c r="E21" s="8">
        <v>2</v>
      </c>
      <c r="F21" s="8">
        <v>2</v>
      </c>
      <c r="G21" s="8">
        <f>SUM('Jogos (S8)'!D25,'Jogos (S8)'!H26,'Jogos (S8)'!M26,'Jogos (S8)'!H30)</f>
        <v>18</v>
      </c>
      <c r="H21" s="8">
        <f>SUM('Jogos (S8)'!C25,'Jogos (S8)'!I26,'Jogos (S8)'!N26,'Jogos (S8)'!I30)</f>
        <v>19</v>
      </c>
      <c r="I21" s="8">
        <f>G21-H21</f>
        <v>-1</v>
      </c>
    </row>
    <row r="22" spans="1:9" x14ac:dyDescent="0.2">
      <c r="A22" s="18" t="s">
        <v>18</v>
      </c>
      <c r="B22" s="19" t="s">
        <v>116</v>
      </c>
      <c r="C22" s="7">
        <f>(E22*3)+F22</f>
        <v>8</v>
      </c>
      <c r="D22" s="8">
        <f>E22+F22</f>
        <v>4</v>
      </c>
      <c r="E22" s="8">
        <v>2</v>
      </c>
      <c r="F22" s="8">
        <v>2</v>
      </c>
      <c r="G22" s="8">
        <f>SUM('Jogos (S8)'!I26,'Jogos (S8)'!N25,'Jogos (S8)'!D31,'Jogos (S8)'!H31)</f>
        <v>19</v>
      </c>
      <c r="H22" s="8">
        <f>SUM('Jogos (S8)'!H26,'Jogos (S8)'!M25,'Jogos (S8)'!C31,'Jogos (S8)'!I31)</f>
        <v>22</v>
      </c>
      <c r="I22" s="8">
        <f>G22-H22</f>
        <v>-3</v>
      </c>
    </row>
    <row r="23" spans="1:9" x14ac:dyDescent="0.2">
      <c r="A23" s="22" t="s">
        <v>21</v>
      </c>
      <c r="B23" s="19" t="s">
        <v>114</v>
      </c>
      <c r="C23" s="7">
        <f>(E23*3)+F23</f>
        <v>4</v>
      </c>
      <c r="D23" s="8">
        <f>E23+F23</f>
        <v>4</v>
      </c>
      <c r="E23" s="8">
        <v>0</v>
      </c>
      <c r="F23" s="8">
        <v>4</v>
      </c>
      <c r="G23" s="8">
        <f>SUM('Jogos (S8)'!C25,'Jogos (S8)'!H25,'Jogos (S8)'!M25,'Jogos (S8)'!C30,)</f>
        <v>12</v>
      </c>
      <c r="H23" s="8">
        <f>SUM('Jogos (S8)'!D25,'Jogos (S8)'!I25,'Jogos (S8)'!N25,'Jogos (S8)'!D30,)</f>
        <v>24</v>
      </c>
      <c r="I23" s="8">
        <f>G23-H23</f>
        <v>-12</v>
      </c>
    </row>
    <row r="25" spans="1:9" x14ac:dyDescent="0.2">
      <c r="A25" s="30" t="s">
        <v>51</v>
      </c>
      <c r="B25" s="30"/>
      <c r="C25" s="30"/>
      <c r="D25" s="30"/>
      <c r="E25" s="30"/>
      <c r="F25" s="30"/>
      <c r="G25" s="30"/>
      <c r="H25" s="30"/>
      <c r="I25" s="30"/>
    </row>
    <row r="26" spans="1:9" x14ac:dyDescent="0.2">
      <c r="A26" s="22" t="s">
        <v>2</v>
      </c>
      <c r="B26" s="17" t="s">
        <v>101</v>
      </c>
      <c r="C26" s="22" t="s">
        <v>4</v>
      </c>
      <c r="D26" s="22" t="s">
        <v>5</v>
      </c>
      <c r="E26" s="22" t="s">
        <v>6</v>
      </c>
      <c r="F26" s="22" t="s">
        <v>7</v>
      </c>
      <c r="G26" s="22" t="s">
        <v>8</v>
      </c>
      <c r="H26" s="22" t="s">
        <v>9</v>
      </c>
      <c r="I26" s="22" t="s">
        <v>10</v>
      </c>
    </row>
    <row r="27" spans="1:9" x14ac:dyDescent="0.2">
      <c r="A27" s="18" t="s">
        <v>11</v>
      </c>
      <c r="B27" s="19" t="s">
        <v>117</v>
      </c>
      <c r="C27" s="7">
        <f>(E27*3)+F27</f>
        <v>12</v>
      </c>
      <c r="D27" s="8">
        <f>E27+F27</f>
        <v>4</v>
      </c>
      <c r="E27" s="8">
        <v>4</v>
      </c>
      <c r="F27" s="8">
        <v>0</v>
      </c>
      <c r="G27" s="8">
        <f>SUM('Jogos (S8)'!C36,'Jogos (S8)'!H36,'Jogos (S8)'!M36,'Jogos (S8)'!C41,)</f>
        <v>25</v>
      </c>
      <c r="H27" s="8">
        <f>SUM('Jogos (S8)'!D36,'Jogos (S8)'!I36,'Jogos (S8)'!N36,'Jogos (S8)'!D41,)</f>
        <v>13</v>
      </c>
      <c r="I27" s="8">
        <f>G27-H27</f>
        <v>12</v>
      </c>
    </row>
    <row r="28" spans="1:9" x14ac:dyDescent="0.2">
      <c r="A28" s="18" t="s">
        <v>13</v>
      </c>
      <c r="B28" s="19" t="s">
        <v>120</v>
      </c>
      <c r="C28" s="7">
        <f>(E28*3)+F28</f>
        <v>10</v>
      </c>
      <c r="D28" s="8">
        <f>E28+F28</f>
        <v>4</v>
      </c>
      <c r="E28" s="8">
        <v>3</v>
      </c>
      <c r="F28" s="8">
        <v>1</v>
      </c>
      <c r="G28" s="8">
        <f>SUM('Jogos (S8)'!D36,'Jogos (S8)'!H37,'Jogos (S8)'!M37,'Jogos (S8)'!H41)</f>
        <v>19</v>
      </c>
      <c r="H28" s="8">
        <f>SUM('Jogos (S8)'!C36,'Jogos (S8)'!I37,'Jogos (S8)'!N37,'Jogos (S8)'!I41)</f>
        <v>10</v>
      </c>
      <c r="I28" s="8">
        <f>G28-H28</f>
        <v>9</v>
      </c>
    </row>
    <row r="29" spans="1:9" x14ac:dyDescent="0.2">
      <c r="A29" s="18" t="s">
        <v>15</v>
      </c>
      <c r="B29" s="19" t="s">
        <v>118</v>
      </c>
      <c r="C29" s="7">
        <f>(E29*3)+F29</f>
        <v>8</v>
      </c>
      <c r="D29" s="8">
        <f>E29+F29</f>
        <v>4</v>
      </c>
      <c r="E29" s="8">
        <v>2</v>
      </c>
      <c r="F29" s="8">
        <v>2</v>
      </c>
      <c r="G29" s="8">
        <f>SUM('Jogos (S8)'!C37,'Jogos (S8)'!I36,'Jogos (S8)'!C42,'Jogos (S8)'!I41)</f>
        <v>20</v>
      </c>
      <c r="H29" s="8">
        <f>SUM('Jogos (S8)'!D37,'Jogos (S8)'!H36,'Jogos (S8)'!D42,'Jogos (S8)'!H41)</f>
        <v>16</v>
      </c>
      <c r="I29" s="8">
        <f>G29-H29</f>
        <v>4</v>
      </c>
    </row>
    <row r="30" spans="1:9" x14ac:dyDescent="0.2">
      <c r="A30" s="18" t="s">
        <v>18</v>
      </c>
      <c r="B30" s="19" t="s">
        <v>119</v>
      </c>
      <c r="C30" s="7">
        <f>(E30*3)+F30-2</f>
        <v>4</v>
      </c>
      <c r="D30" s="8">
        <f>E30+F30</f>
        <v>4</v>
      </c>
      <c r="E30" s="8">
        <v>1</v>
      </c>
      <c r="F30" s="8">
        <v>3</v>
      </c>
      <c r="G30" s="8">
        <f>SUM('Jogos (S8)'!D37,'Jogos (S8)'!N37,'Jogos (S8)'!D41,'Jogos (S8)'!I42)</f>
        <v>11</v>
      </c>
      <c r="H30" s="8">
        <f>SUM('Jogos (S8)'!C37,'Jogos (S8)'!M37,'Jogos (S8)'!C41,'Jogos (S8)'!H42)</f>
        <v>18</v>
      </c>
      <c r="I30" s="8">
        <f>G30-H30</f>
        <v>-7</v>
      </c>
    </row>
    <row r="31" spans="1:9" x14ac:dyDescent="0.2">
      <c r="A31" s="22" t="s">
        <v>21</v>
      </c>
      <c r="B31" s="19" t="s">
        <v>121</v>
      </c>
      <c r="C31" s="7">
        <f>(E31*3)+F31-4</f>
        <v>0</v>
      </c>
      <c r="D31" s="8">
        <f>E31+F31</f>
        <v>4</v>
      </c>
      <c r="E31" s="8">
        <v>0</v>
      </c>
      <c r="F31" s="8">
        <v>4</v>
      </c>
      <c r="G31" s="8">
        <f>SUM('Jogos (S8)'!I37,'Jogos (S8)'!N36,'Jogos (S8)'!D42,'Jogos (S8)'!H42)</f>
        <v>6</v>
      </c>
      <c r="H31" s="8">
        <f>SUM('Jogos (S8)'!H37,'Jogos (S8)'!M36,'Jogos (S8)'!C42,'Jogos (S8)'!I42)</f>
        <v>24</v>
      </c>
      <c r="I31" s="8">
        <f>G31-H31</f>
        <v>-18</v>
      </c>
    </row>
  </sheetData>
  <mergeCells count="4">
    <mergeCell ref="A1:I1"/>
    <mergeCell ref="A9:I9"/>
    <mergeCell ref="A17:I17"/>
    <mergeCell ref="A25:I25"/>
  </mergeCells>
  <conditionalFormatting sqref="I14">
    <cfRule type="cellIs" dxfId="35" priority="1" operator="equal">
      <formula>0</formula>
    </cfRule>
    <cfRule type="cellIs" dxfId="34" priority="2" operator="lessThan">
      <formula>0</formula>
    </cfRule>
    <cfRule type="cellIs" dxfId="33" priority="3" operator="greaterThan">
      <formula>0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I13 I15">
    <cfRule type="cellIs" dxfId="32" priority="269" operator="equal">
      <formula>0</formula>
    </cfRule>
    <cfRule type="cellIs" dxfId="31" priority="270" operator="lessThan">
      <formula>0</formula>
    </cfRule>
    <cfRule type="cellIs" dxfId="30" priority="271" operator="greaterThan">
      <formula>0</formula>
    </cfRule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:I23">
    <cfRule type="cellIs" dxfId="29" priority="417" operator="equal">
      <formula>0</formula>
    </cfRule>
    <cfRule type="cellIs" dxfId="28" priority="418" operator="lessThan">
      <formula>0</formula>
    </cfRule>
    <cfRule type="cellIs" dxfId="27" priority="419" operator="greaterThan">
      <formula>0</formula>
    </cfRule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7">
    <cfRule type="cellIs" dxfId="26" priority="457" operator="equal">
      <formula>0</formula>
    </cfRule>
    <cfRule type="cellIs" dxfId="25" priority="458" operator="lessThan">
      <formula>0</formula>
    </cfRule>
    <cfRule type="cellIs" dxfId="24" priority="459" operator="greaterThan">
      <formula>0</formula>
    </cfRule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1">
    <cfRule type="cellIs" dxfId="23" priority="493" operator="equal">
      <formula>0</formula>
    </cfRule>
    <cfRule type="cellIs" dxfId="22" priority="494" operator="lessThan">
      <formula>0</formula>
    </cfRule>
    <cfRule type="cellIs" dxfId="21" priority="495" operator="greaterThan">
      <formula>0</formula>
    </cfRule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9B94-1CD3-4526-9798-758CE94B58EC}">
  <dimension ref="A1:O44"/>
  <sheetViews>
    <sheetView topLeftCell="B19" zoomScale="80" zoomScaleNormal="80" workbookViewId="0">
      <selection activeCell="I44" sqref="I44"/>
    </sheetView>
  </sheetViews>
  <sheetFormatPr defaultColWidth="8.875" defaultRowHeight="15" x14ac:dyDescent="0.2"/>
  <cols>
    <col min="1" max="2" width="22.1953125" bestFit="1" customWidth="1"/>
    <col min="3" max="4" width="9.14453125" bestFit="1" customWidth="1"/>
    <col min="5" max="5" width="5.109375" bestFit="1" customWidth="1"/>
    <col min="6" max="6" width="20.984375" bestFit="1" customWidth="1"/>
    <col min="7" max="7" width="22.1953125" bestFit="1" customWidth="1"/>
    <col min="8" max="9" width="9.14453125" bestFit="1" customWidth="1"/>
    <col min="10" max="10" width="5.109375" bestFit="1" customWidth="1"/>
    <col min="11" max="11" width="22.1953125" bestFit="1" customWidth="1"/>
    <col min="12" max="12" width="20.71484375" bestFit="1" customWidth="1"/>
    <col min="13" max="14" width="9.14453125" bestFit="1" customWidth="1"/>
    <col min="15" max="15" width="5.109375" bestFit="1" customWidth="1"/>
    <col min="16" max="16" width="22.1953125" bestFit="1" customWidth="1"/>
    <col min="17" max="17" width="20.71484375" bestFit="1" customWidth="1"/>
    <col min="18" max="19" width="9.14453125" bestFit="1" customWidth="1"/>
    <col min="20" max="20" width="5.109375" bestFit="1" customWidth="1"/>
  </cols>
  <sheetData>
    <row r="1" spans="1:15" x14ac:dyDescent="0.2">
      <c r="A1" s="27" t="s">
        <v>0</v>
      </c>
      <c r="B1" s="27"/>
      <c r="C1" s="27"/>
      <c r="D1" s="27"/>
      <c r="F1" s="27" t="s">
        <v>0</v>
      </c>
      <c r="G1" s="27"/>
      <c r="H1" s="27"/>
      <c r="I1" s="27"/>
      <c r="K1" s="27" t="s">
        <v>0</v>
      </c>
      <c r="L1" s="27"/>
      <c r="M1" s="27"/>
      <c r="N1" s="27"/>
    </row>
    <row r="2" spans="1:15" x14ac:dyDescent="0.2">
      <c r="A2" s="28" t="s">
        <v>63</v>
      </c>
      <c r="B2" s="29"/>
      <c r="C2" s="28" t="s">
        <v>64</v>
      </c>
      <c r="D2" s="29"/>
      <c r="F2" s="28" t="s">
        <v>65</v>
      </c>
      <c r="G2" s="29"/>
      <c r="H2" s="28" t="s">
        <v>64</v>
      </c>
      <c r="I2" s="29"/>
      <c r="K2" s="28" t="s">
        <v>66</v>
      </c>
      <c r="L2" s="29"/>
      <c r="M2" s="28" t="s">
        <v>64</v>
      </c>
      <c r="N2" s="29"/>
    </row>
    <row r="3" spans="1:15" x14ac:dyDescent="0.2">
      <c r="A3" s="20" t="str">
        <f>'Grupos (S8)'!B6</f>
        <v>André e Márcio F.</v>
      </c>
      <c r="B3" s="20" t="str">
        <f>'Grupos (S8)'!B7</f>
        <v>Gilson e Vitor E.</v>
      </c>
      <c r="C3" s="22">
        <v>2</v>
      </c>
      <c r="D3" s="22">
        <v>6</v>
      </c>
      <c r="F3" s="20" t="str">
        <f>$A$3</f>
        <v>André e Márcio F.</v>
      </c>
      <c r="G3" s="20" t="str">
        <f>$A$4</f>
        <v>Deivid e Tiago A.</v>
      </c>
      <c r="H3" s="22">
        <v>1</v>
      </c>
      <c r="I3" s="22">
        <v>6</v>
      </c>
      <c r="K3" s="20" t="str">
        <f>$A$3</f>
        <v>André e Márcio F.</v>
      </c>
      <c r="L3" s="20" t="str">
        <f>$A$5</f>
        <v>Rafael e Everton</v>
      </c>
      <c r="M3" s="22">
        <v>6</v>
      </c>
      <c r="N3" s="22">
        <v>4</v>
      </c>
    </row>
    <row r="4" spans="1:15" x14ac:dyDescent="0.2">
      <c r="A4" s="20" t="str">
        <f>'Grupos (S8)'!B5</f>
        <v>Deivid e Tiago A.</v>
      </c>
      <c r="B4" s="20" t="str">
        <f>'Grupos (S8)'!B3</f>
        <v>Ivis e Ítalo M.</v>
      </c>
      <c r="C4" s="22">
        <v>3</v>
      </c>
      <c r="D4" s="22">
        <v>6</v>
      </c>
      <c r="F4" s="20" t="str">
        <f>$B$3</f>
        <v>Gilson e Vitor E.</v>
      </c>
      <c r="G4" s="20" t="str">
        <f>$A$5</f>
        <v>Rafael e Everton</v>
      </c>
      <c r="H4" s="22">
        <v>0</v>
      </c>
      <c r="I4" s="22">
        <v>6</v>
      </c>
      <c r="J4" t="s">
        <v>69</v>
      </c>
      <c r="K4" s="20" t="str">
        <f>$B$3</f>
        <v>Gilson e Vitor E.</v>
      </c>
      <c r="L4" s="20" t="str">
        <f>$B$4</f>
        <v>Ivis e Ítalo M.</v>
      </c>
      <c r="M4" s="22">
        <v>0</v>
      </c>
      <c r="N4" s="22">
        <v>6</v>
      </c>
      <c r="O4" t="s">
        <v>69</v>
      </c>
    </row>
    <row r="5" spans="1:15" x14ac:dyDescent="0.2">
      <c r="A5" s="20" t="str">
        <f>'Grupos (S8)'!B4</f>
        <v>Rafael e Everton</v>
      </c>
      <c r="B5" s="22" t="s">
        <v>99</v>
      </c>
      <c r="C5" s="28" t="s">
        <v>100</v>
      </c>
      <c r="D5" s="29"/>
      <c r="F5" s="20" t="str">
        <f>$B$4</f>
        <v>Ivis e Ítalo M.</v>
      </c>
      <c r="G5" s="22" t="s">
        <v>99</v>
      </c>
      <c r="H5" s="28" t="s">
        <v>100</v>
      </c>
      <c r="I5" s="29"/>
      <c r="K5" s="20" t="str">
        <f>$A$4</f>
        <v>Deivid e Tiago A.</v>
      </c>
      <c r="L5" s="22" t="s">
        <v>99</v>
      </c>
      <c r="M5" s="28" t="s">
        <v>100</v>
      </c>
      <c r="N5" s="29"/>
    </row>
    <row r="6" spans="1:15" x14ac:dyDescent="0.2">
      <c r="A6" s="27" t="s">
        <v>0</v>
      </c>
      <c r="B6" s="27"/>
      <c r="C6" s="27"/>
      <c r="D6" s="27"/>
      <c r="F6" s="27" t="s">
        <v>0</v>
      </c>
      <c r="G6" s="27"/>
      <c r="H6" s="27"/>
      <c r="I6" s="27"/>
    </row>
    <row r="7" spans="1:15" x14ac:dyDescent="0.2">
      <c r="A7" s="28" t="s">
        <v>67</v>
      </c>
      <c r="B7" s="29"/>
      <c r="C7" s="28" t="s">
        <v>64</v>
      </c>
      <c r="D7" s="29"/>
      <c r="F7" s="28" t="s">
        <v>68</v>
      </c>
      <c r="G7" s="29"/>
      <c r="H7" s="28" t="s">
        <v>64</v>
      </c>
      <c r="I7" s="29"/>
    </row>
    <row r="8" spans="1:15" x14ac:dyDescent="0.2">
      <c r="A8" s="20" t="str">
        <f>$A$3</f>
        <v>André e Márcio F.</v>
      </c>
      <c r="B8" s="20" t="str">
        <f>$B$4</f>
        <v>Ivis e Ítalo M.</v>
      </c>
      <c r="C8" s="22">
        <v>1</v>
      </c>
      <c r="D8" s="22">
        <v>6</v>
      </c>
      <c r="F8" s="20" t="str">
        <f>$B$3</f>
        <v>Gilson e Vitor E.</v>
      </c>
      <c r="G8" s="20" t="str">
        <f>$A$4</f>
        <v>Deivid e Tiago A.</v>
      </c>
      <c r="H8" s="22">
        <v>1</v>
      </c>
      <c r="I8" s="22">
        <v>6</v>
      </c>
    </row>
    <row r="9" spans="1:15" x14ac:dyDescent="0.2">
      <c r="A9" s="20" t="str">
        <f>$A$4</f>
        <v>Deivid e Tiago A.</v>
      </c>
      <c r="B9" s="20" t="str">
        <f>$A$5</f>
        <v>Rafael e Everton</v>
      </c>
      <c r="C9" s="22">
        <v>6</v>
      </c>
      <c r="D9" s="22">
        <v>7</v>
      </c>
      <c r="F9" s="20" t="str">
        <f>$A$5</f>
        <v>Rafael e Everton</v>
      </c>
      <c r="G9" s="20" t="str">
        <f>$B$4</f>
        <v>Ivis e Ítalo M.</v>
      </c>
      <c r="H9" s="22">
        <v>6</v>
      </c>
      <c r="I9" s="22">
        <v>2</v>
      </c>
    </row>
    <row r="10" spans="1:15" x14ac:dyDescent="0.2">
      <c r="A10" s="20" t="str">
        <f>$B$3</f>
        <v>Gilson e Vitor E.</v>
      </c>
      <c r="B10" s="22" t="s">
        <v>99</v>
      </c>
      <c r="C10" s="28" t="s">
        <v>100</v>
      </c>
      <c r="D10" s="29"/>
      <c r="F10" s="20" t="str">
        <f>$A$3</f>
        <v>André e Márcio F.</v>
      </c>
      <c r="G10" s="22" t="s">
        <v>99</v>
      </c>
      <c r="H10" s="28" t="s">
        <v>100</v>
      </c>
      <c r="I10" s="29"/>
    </row>
    <row r="11" spans="1:15" s="21" customFormat="1" x14ac:dyDescent="0.2"/>
    <row r="12" spans="1:15" x14ac:dyDescent="0.2">
      <c r="A12" s="27" t="s">
        <v>27</v>
      </c>
      <c r="B12" s="27"/>
      <c r="C12" s="27"/>
      <c r="D12" s="27"/>
      <c r="F12" s="27" t="s">
        <v>27</v>
      </c>
      <c r="G12" s="27"/>
      <c r="H12" s="27"/>
      <c r="I12" s="27"/>
      <c r="K12" s="27" t="s">
        <v>27</v>
      </c>
      <c r="L12" s="27"/>
      <c r="M12" s="27"/>
      <c r="N12" s="27"/>
    </row>
    <row r="13" spans="1:15" x14ac:dyDescent="0.2">
      <c r="A13" s="28" t="s">
        <v>63</v>
      </c>
      <c r="B13" s="29"/>
      <c r="C13" s="28" t="s">
        <v>64</v>
      </c>
      <c r="D13" s="29"/>
      <c r="F13" s="28" t="s">
        <v>65</v>
      </c>
      <c r="G13" s="29"/>
      <c r="H13" s="28" t="s">
        <v>64</v>
      </c>
      <c r="I13" s="29"/>
      <c r="K13" s="28" t="s">
        <v>66</v>
      </c>
      <c r="L13" s="29"/>
      <c r="M13" s="28" t="s">
        <v>64</v>
      </c>
      <c r="N13" s="29"/>
    </row>
    <row r="14" spans="1:15" x14ac:dyDescent="0.2">
      <c r="A14" s="20" t="str">
        <f>'Grupos (S8)'!B15</f>
        <v>Aguiar e Ricardo</v>
      </c>
      <c r="B14" s="20" t="str">
        <f>'Grupos (S8)'!B14</f>
        <v>Felipe S. e Nicholas</v>
      </c>
      <c r="C14" s="22">
        <v>6</v>
      </c>
      <c r="D14" s="22">
        <v>1</v>
      </c>
      <c r="F14" s="20" t="str">
        <f>$A$14</f>
        <v>Aguiar e Ricardo</v>
      </c>
      <c r="G14" s="20" t="str">
        <f>$A$15</f>
        <v>Silvio e Paulão</v>
      </c>
      <c r="H14" s="22">
        <v>0</v>
      </c>
      <c r="I14" s="22">
        <v>6</v>
      </c>
      <c r="J14" t="s">
        <v>69</v>
      </c>
      <c r="K14" s="20" t="str">
        <f>$A$14</f>
        <v>Aguiar e Ricardo</v>
      </c>
      <c r="L14" s="20" t="str">
        <f>$A$16</f>
        <v>Bruno K. e César</v>
      </c>
      <c r="M14" s="22">
        <v>0</v>
      </c>
      <c r="N14" s="22">
        <v>6</v>
      </c>
      <c r="O14" t="s">
        <v>69</v>
      </c>
    </row>
    <row r="15" spans="1:15" x14ac:dyDescent="0.2">
      <c r="A15" s="20" t="str">
        <f>'Grupos (S8)'!B12</f>
        <v>Silvio e Paulão</v>
      </c>
      <c r="B15" s="20" t="str">
        <f>'Grupos (S8)'!B13</f>
        <v>Tércio e Fábio H.</v>
      </c>
      <c r="C15" s="22">
        <v>6</v>
      </c>
      <c r="D15" s="22">
        <v>2</v>
      </c>
      <c r="F15" s="20" t="str">
        <f>$B$14</f>
        <v>Felipe S. e Nicholas</v>
      </c>
      <c r="G15" s="20" t="str">
        <f>$A$16</f>
        <v>Bruno K. e César</v>
      </c>
      <c r="H15" s="22">
        <v>4</v>
      </c>
      <c r="I15" s="22">
        <v>6</v>
      </c>
      <c r="K15" s="20" t="str">
        <f>$B$14</f>
        <v>Felipe S. e Nicholas</v>
      </c>
      <c r="L15" s="20" t="str">
        <f>$B$15</f>
        <v>Tércio e Fábio H.</v>
      </c>
      <c r="M15" s="22">
        <v>3</v>
      </c>
      <c r="N15" s="22">
        <v>6</v>
      </c>
    </row>
    <row r="16" spans="1:15" x14ac:dyDescent="0.2">
      <c r="A16" s="20" t="str">
        <f>'Grupos (S8)'!B11</f>
        <v>Bruno K. e César</v>
      </c>
      <c r="B16" s="22" t="s">
        <v>99</v>
      </c>
      <c r="C16" s="28" t="s">
        <v>100</v>
      </c>
      <c r="D16" s="29"/>
      <c r="F16" s="20" t="str">
        <f>$B$15</f>
        <v>Tércio e Fábio H.</v>
      </c>
      <c r="G16" s="22" t="s">
        <v>99</v>
      </c>
      <c r="H16" s="28" t="s">
        <v>100</v>
      </c>
      <c r="I16" s="29"/>
      <c r="K16" s="20" t="str">
        <f>$A$15</f>
        <v>Silvio e Paulão</v>
      </c>
      <c r="L16" s="22" t="s">
        <v>99</v>
      </c>
      <c r="M16" s="28" t="s">
        <v>100</v>
      </c>
      <c r="N16" s="29"/>
    </row>
    <row r="17" spans="1:14" x14ac:dyDescent="0.2">
      <c r="A17" s="27" t="s">
        <v>27</v>
      </c>
      <c r="B17" s="27"/>
      <c r="C17" s="27"/>
      <c r="D17" s="27"/>
      <c r="F17" s="27" t="s">
        <v>27</v>
      </c>
      <c r="G17" s="27"/>
      <c r="H17" s="27"/>
      <c r="I17" s="27"/>
    </row>
    <row r="18" spans="1:14" x14ac:dyDescent="0.2">
      <c r="A18" s="28" t="s">
        <v>67</v>
      </c>
      <c r="B18" s="29"/>
      <c r="C18" s="28" t="s">
        <v>64</v>
      </c>
      <c r="D18" s="29"/>
      <c r="F18" s="28" t="s">
        <v>68</v>
      </c>
      <c r="G18" s="29"/>
      <c r="H18" s="28" t="s">
        <v>64</v>
      </c>
      <c r="I18" s="29"/>
    </row>
    <row r="19" spans="1:14" x14ac:dyDescent="0.2">
      <c r="A19" s="20" t="str">
        <f>$A$14</f>
        <v>Aguiar e Ricardo</v>
      </c>
      <c r="B19" s="20" t="str">
        <f>$B$15</f>
        <v>Tércio e Fábio H.</v>
      </c>
      <c r="C19" s="22">
        <v>0</v>
      </c>
      <c r="D19" s="22">
        <v>6</v>
      </c>
      <c r="E19" t="s">
        <v>69</v>
      </c>
      <c r="F19" s="20" t="str">
        <f>$B$14</f>
        <v>Felipe S. e Nicholas</v>
      </c>
      <c r="G19" s="20" t="str">
        <f>$A$15</f>
        <v>Silvio e Paulão</v>
      </c>
      <c r="H19" s="22">
        <v>0</v>
      </c>
      <c r="I19" s="22">
        <v>6</v>
      </c>
      <c r="J19" t="s">
        <v>69</v>
      </c>
    </row>
    <row r="20" spans="1:14" x14ac:dyDescent="0.2">
      <c r="A20" s="20" t="str">
        <f>$A$15</f>
        <v>Silvio e Paulão</v>
      </c>
      <c r="B20" s="20" t="str">
        <f>$A$16</f>
        <v>Bruno K. e César</v>
      </c>
      <c r="C20" s="22">
        <v>5</v>
      </c>
      <c r="D20" s="22">
        <v>7</v>
      </c>
      <c r="F20" s="20" t="str">
        <f>$A$16</f>
        <v>Bruno K. e César</v>
      </c>
      <c r="G20" s="20" t="str">
        <f>$B$15</f>
        <v>Tércio e Fábio H.</v>
      </c>
      <c r="H20" s="22">
        <v>6</v>
      </c>
      <c r="I20" s="22">
        <v>3</v>
      </c>
    </row>
    <row r="21" spans="1:14" x14ac:dyDescent="0.2">
      <c r="A21" s="20" t="str">
        <f>$B$14</f>
        <v>Felipe S. e Nicholas</v>
      </c>
      <c r="B21" s="22" t="s">
        <v>99</v>
      </c>
      <c r="C21" s="28" t="s">
        <v>100</v>
      </c>
      <c r="D21" s="29"/>
      <c r="F21" s="20" t="str">
        <f>$A$14</f>
        <v>Aguiar e Ricardo</v>
      </c>
      <c r="G21" s="22" t="s">
        <v>99</v>
      </c>
      <c r="H21" s="28" t="s">
        <v>100</v>
      </c>
      <c r="I21" s="29"/>
    </row>
    <row r="22" spans="1:14" s="21" customFormat="1" x14ac:dyDescent="0.2"/>
    <row r="23" spans="1:14" x14ac:dyDescent="0.2">
      <c r="A23" s="27" t="s">
        <v>39</v>
      </c>
      <c r="B23" s="27"/>
      <c r="C23" s="27"/>
      <c r="D23" s="27"/>
      <c r="F23" s="27" t="s">
        <v>39</v>
      </c>
      <c r="G23" s="27"/>
      <c r="H23" s="27"/>
      <c r="I23" s="27"/>
      <c r="K23" s="27" t="s">
        <v>39</v>
      </c>
      <c r="L23" s="27"/>
      <c r="M23" s="27"/>
      <c r="N23" s="27"/>
    </row>
    <row r="24" spans="1:14" x14ac:dyDescent="0.2">
      <c r="A24" s="28" t="s">
        <v>63</v>
      </c>
      <c r="B24" s="29"/>
      <c r="C24" s="28" t="s">
        <v>64</v>
      </c>
      <c r="D24" s="29"/>
      <c r="F24" s="28" t="s">
        <v>65</v>
      </c>
      <c r="G24" s="29"/>
      <c r="H24" s="28" t="s">
        <v>64</v>
      </c>
      <c r="I24" s="29"/>
      <c r="K24" s="28" t="s">
        <v>66</v>
      </c>
      <c r="L24" s="29"/>
      <c r="M24" s="28" t="s">
        <v>64</v>
      </c>
      <c r="N24" s="29"/>
    </row>
    <row r="25" spans="1:14" x14ac:dyDescent="0.2">
      <c r="A25" s="20" t="str">
        <f>'Grupos (S8)'!B23</f>
        <v>Fabiano e Moab</v>
      </c>
      <c r="B25" s="20" t="str">
        <f>'Grupos (S8)'!B21</f>
        <v>Selassie e Allan</v>
      </c>
      <c r="C25" s="22">
        <v>3</v>
      </c>
      <c r="D25" s="22">
        <v>6</v>
      </c>
      <c r="F25" s="20" t="str">
        <f>$A$25</f>
        <v>Fabiano e Moab</v>
      </c>
      <c r="G25" s="20" t="str">
        <f>$A$26</f>
        <v>Arnon e Paulo C.</v>
      </c>
      <c r="H25" s="22">
        <v>2</v>
      </c>
      <c r="I25" s="22">
        <v>6</v>
      </c>
      <c r="K25" s="20" t="str">
        <f>$A$25</f>
        <v>Fabiano e Moab</v>
      </c>
      <c r="L25" s="20" t="str">
        <f>$A$27</f>
        <v>Tales e Yasser</v>
      </c>
      <c r="M25" s="22">
        <v>4</v>
      </c>
      <c r="N25" s="22">
        <v>6</v>
      </c>
    </row>
    <row r="26" spans="1:14" x14ac:dyDescent="0.2">
      <c r="A26" s="20" t="str">
        <f>'Grupos (S8)'!B20</f>
        <v>Arnon e Paulo C.</v>
      </c>
      <c r="B26" s="20" t="str">
        <f>'Grupos (S8)'!B19</f>
        <v>Ademir e Gabriel N.</v>
      </c>
      <c r="C26" s="22">
        <v>3</v>
      </c>
      <c r="D26" s="22">
        <v>6</v>
      </c>
      <c r="F26" s="20" t="str">
        <f>$B$25</f>
        <v>Selassie e Allan</v>
      </c>
      <c r="G26" s="20" t="str">
        <f>$A$27</f>
        <v>Tales e Yasser</v>
      </c>
      <c r="H26" s="22">
        <v>6</v>
      </c>
      <c r="I26" s="22">
        <v>4</v>
      </c>
      <c r="K26" s="20" t="str">
        <f>$B$25</f>
        <v>Selassie e Allan</v>
      </c>
      <c r="L26" s="20" t="str">
        <f>$B$26</f>
        <v>Ademir e Gabriel N.</v>
      </c>
      <c r="M26" s="22">
        <v>3</v>
      </c>
      <c r="N26" s="22">
        <v>6</v>
      </c>
    </row>
    <row r="27" spans="1:14" x14ac:dyDescent="0.2">
      <c r="A27" s="20" t="str">
        <f>'Grupos (S8)'!B22</f>
        <v>Tales e Yasser</v>
      </c>
      <c r="B27" s="22" t="s">
        <v>99</v>
      </c>
      <c r="C27" s="28" t="s">
        <v>100</v>
      </c>
      <c r="D27" s="29"/>
      <c r="F27" s="20" t="str">
        <f>$B$26</f>
        <v>Ademir e Gabriel N.</v>
      </c>
      <c r="G27" s="22" t="s">
        <v>99</v>
      </c>
      <c r="H27" s="28" t="s">
        <v>100</v>
      </c>
      <c r="I27" s="29"/>
      <c r="K27" s="20" t="str">
        <f>$A$26</f>
        <v>Arnon e Paulo C.</v>
      </c>
      <c r="L27" s="22" t="s">
        <v>99</v>
      </c>
      <c r="M27" s="28" t="s">
        <v>100</v>
      </c>
      <c r="N27" s="29"/>
    </row>
    <row r="28" spans="1:14" x14ac:dyDescent="0.2">
      <c r="A28" s="27" t="s">
        <v>39</v>
      </c>
      <c r="B28" s="27"/>
      <c r="C28" s="27"/>
      <c r="D28" s="27"/>
      <c r="F28" s="27" t="s">
        <v>39</v>
      </c>
      <c r="G28" s="27"/>
      <c r="H28" s="27"/>
      <c r="I28" s="27"/>
    </row>
    <row r="29" spans="1:14" x14ac:dyDescent="0.2">
      <c r="A29" s="28" t="s">
        <v>67</v>
      </c>
      <c r="B29" s="29"/>
      <c r="C29" s="28" t="s">
        <v>64</v>
      </c>
      <c r="D29" s="29"/>
      <c r="F29" s="28" t="s">
        <v>68</v>
      </c>
      <c r="G29" s="29"/>
      <c r="H29" s="28" t="s">
        <v>64</v>
      </c>
      <c r="I29" s="29"/>
    </row>
    <row r="30" spans="1:14" x14ac:dyDescent="0.2">
      <c r="A30" s="20" t="str">
        <f>$A$25</f>
        <v>Fabiano e Moab</v>
      </c>
      <c r="B30" s="20" t="str">
        <f>$B$26</f>
        <v>Ademir e Gabriel N.</v>
      </c>
      <c r="C30" s="22">
        <v>3</v>
      </c>
      <c r="D30" s="22">
        <v>6</v>
      </c>
      <c r="F30" s="20" t="str">
        <f>$B$25</f>
        <v>Selassie e Allan</v>
      </c>
      <c r="G30" s="20" t="str">
        <f>$A$26</f>
        <v>Arnon e Paulo C.</v>
      </c>
      <c r="H30" s="22">
        <v>3</v>
      </c>
      <c r="I30" s="22">
        <v>6</v>
      </c>
    </row>
    <row r="31" spans="1:14" x14ac:dyDescent="0.2">
      <c r="A31" s="20" t="str">
        <f>$A$26</f>
        <v>Arnon e Paulo C.</v>
      </c>
      <c r="B31" s="20" t="str">
        <f>$A$27</f>
        <v>Tales e Yasser</v>
      </c>
      <c r="C31" s="22">
        <v>6</v>
      </c>
      <c r="D31" s="22">
        <v>7</v>
      </c>
      <c r="F31" s="20" t="str">
        <f>$A$27</f>
        <v>Tales e Yasser</v>
      </c>
      <c r="G31" s="20" t="str">
        <f>$B$26</f>
        <v>Ademir e Gabriel N.</v>
      </c>
      <c r="H31" s="22">
        <v>2</v>
      </c>
      <c r="I31" s="22">
        <v>6</v>
      </c>
    </row>
    <row r="32" spans="1:14" x14ac:dyDescent="0.2">
      <c r="A32" s="20" t="str">
        <f>$B$25</f>
        <v>Selassie e Allan</v>
      </c>
      <c r="B32" s="22" t="s">
        <v>99</v>
      </c>
      <c r="C32" s="28" t="s">
        <v>100</v>
      </c>
      <c r="D32" s="29"/>
      <c r="F32" s="20" t="str">
        <f>$A$25</f>
        <v>Fabiano e Moab</v>
      </c>
      <c r="G32" s="22" t="s">
        <v>99</v>
      </c>
      <c r="H32" s="28" t="s">
        <v>100</v>
      </c>
      <c r="I32" s="29"/>
    </row>
    <row r="33" spans="1:15" s="21" customFormat="1" x14ac:dyDescent="0.2"/>
    <row r="34" spans="1:15" x14ac:dyDescent="0.2">
      <c r="A34" s="27" t="s">
        <v>51</v>
      </c>
      <c r="B34" s="27"/>
      <c r="C34" s="27"/>
      <c r="D34" s="27"/>
      <c r="F34" s="27" t="s">
        <v>51</v>
      </c>
      <c r="G34" s="27"/>
      <c r="H34" s="27"/>
      <c r="I34" s="27"/>
      <c r="K34" s="27" t="s">
        <v>51</v>
      </c>
      <c r="L34" s="27"/>
      <c r="M34" s="27"/>
      <c r="N34" s="27"/>
    </row>
    <row r="35" spans="1:15" x14ac:dyDescent="0.2">
      <c r="A35" s="28" t="s">
        <v>63</v>
      </c>
      <c r="B35" s="29"/>
      <c r="C35" s="28" t="s">
        <v>64</v>
      </c>
      <c r="D35" s="29"/>
      <c r="F35" s="28" t="s">
        <v>65</v>
      </c>
      <c r="G35" s="29"/>
      <c r="H35" s="28" t="s">
        <v>64</v>
      </c>
      <c r="I35" s="29"/>
      <c r="K35" s="28" t="s">
        <v>66</v>
      </c>
      <c r="L35" s="29"/>
      <c r="M35" s="28" t="s">
        <v>64</v>
      </c>
      <c r="N35" s="29"/>
    </row>
    <row r="36" spans="1:15" x14ac:dyDescent="0.2">
      <c r="A36" s="20" t="str">
        <f>'Grupos (S8)'!B27</f>
        <v>Carlos e Humberto</v>
      </c>
      <c r="B36" s="20" t="str">
        <f>'Grupos (S8)'!B28</f>
        <v>Luciano R. e Marcell</v>
      </c>
      <c r="C36" s="22">
        <v>6</v>
      </c>
      <c r="D36" s="22">
        <v>1</v>
      </c>
      <c r="F36" s="20" t="str">
        <f>$A$36</f>
        <v>Carlos e Humberto</v>
      </c>
      <c r="G36" s="20" t="str">
        <f>$A$37</f>
        <v xml:space="preserve">Dudelpotro e Daniel </v>
      </c>
      <c r="H36" s="22">
        <v>7</v>
      </c>
      <c r="I36" s="22">
        <v>6</v>
      </c>
      <c r="K36" s="20" t="str">
        <f>$A$36</f>
        <v>Carlos e Humberto</v>
      </c>
      <c r="L36" s="20" t="str">
        <f>$A$38</f>
        <v>Luciano S. e Mário</v>
      </c>
      <c r="M36" s="22">
        <v>6</v>
      </c>
      <c r="N36" s="22">
        <v>4</v>
      </c>
    </row>
    <row r="37" spans="1:15" x14ac:dyDescent="0.2">
      <c r="A37" s="20" t="str">
        <f>'Grupos (S8)'!B29</f>
        <v xml:space="preserve">Dudelpotro e Daniel </v>
      </c>
      <c r="B37" s="20" t="str">
        <f>'Grupos (S8)'!B30</f>
        <v>Paulo C. e Nicácio</v>
      </c>
      <c r="C37" s="22">
        <v>6</v>
      </c>
      <c r="D37" s="22">
        <v>3</v>
      </c>
      <c r="F37" s="20" t="str">
        <f>$B$36</f>
        <v>Luciano R. e Marcell</v>
      </c>
      <c r="G37" s="20" t="str">
        <f>$A$38</f>
        <v>Luciano S. e Mário</v>
      </c>
      <c r="H37" s="22">
        <v>6</v>
      </c>
      <c r="I37" s="22">
        <v>2</v>
      </c>
      <c r="K37" s="20" t="str">
        <f>$B$36</f>
        <v>Luciano R. e Marcell</v>
      </c>
      <c r="L37" s="20" t="str">
        <f>$B$37</f>
        <v>Paulo C. e Nicácio</v>
      </c>
      <c r="M37" s="22">
        <v>6</v>
      </c>
      <c r="N37" s="22">
        <v>0</v>
      </c>
      <c r="O37" t="s">
        <v>69</v>
      </c>
    </row>
    <row r="38" spans="1:15" x14ac:dyDescent="0.2">
      <c r="A38" s="20" t="str">
        <f>'Grupos (S8)'!B31</f>
        <v>Luciano S. e Mário</v>
      </c>
      <c r="B38" s="22" t="s">
        <v>99</v>
      </c>
      <c r="C38" s="28" t="s">
        <v>100</v>
      </c>
      <c r="D38" s="29"/>
      <c r="F38" s="20" t="str">
        <f>$B$37</f>
        <v>Paulo C. e Nicácio</v>
      </c>
      <c r="G38" s="22" t="s">
        <v>99</v>
      </c>
      <c r="H38" s="28" t="s">
        <v>100</v>
      </c>
      <c r="I38" s="29"/>
      <c r="K38" s="20" t="str">
        <f>$A$37</f>
        <v xml:space="preserve">Dudelpotro e Daniel </v>
      </c>
      <c r="L38" s="22" t="s">
        <v>99</v>
      </c>
      <c r="M38" s="28" t="s">
        <v>100</v>
      </c>
      <c r="N38" s="29"/>
    </row>
    <row r="39" spans="1:15" x14ac:dyDescent="0.2">
      <c r="A39" s="27" t="s">
        <v>51</v>
      </c>
      <c r="B39" s="27"/>
      <c r="C39" s="27"/>
      <c r="D39" s="27"/>
      <c r="F39" s="27" t="s">
        <v>51</v>
      </c>
      <c r="G39" s="27"/>
      <c r="H39" s="27"/>
      <c r="I39" s="27"/>
    </row>
    <row r="40" spans="1:15" x14ac:dyDescent="0.2">
      <c r="A40" s="28" t="s">
        <v>67</v>
      </c>
      <c r="B40" s="29"/>
      <c r="C40" s="28" t="s">
        <v>64</v>
      </c>
      <c r="D40" s="29"/>
      <c r="F40" s="28" t="s">
        <v>68</v>
      </c>
      <c r="G40" s="29"/>
      <c r="H40" s="28" t="s">
        <v>64</v>
      </c>
      <c r="I40" s="29"/>
    </row>
    <row r="41" spans="1:15" x14ac:dyDescent="0.2">
      <c r="A41" s="20" t="str">
        <f>$A$36</f>
        <v>Carlos e Humberto</v>
      </c>
      <c r="B41" s="20" t="str">
        <f>$B$37</f>
        <v>Paulo C. e Nicácio</v>
      </c>
      <c r="C41" s="22">
        <v>6</v>
      </c>
      <c r="D41" s="22">
        <v>2</v>
      </c>
      <c r="F41" s="20" t="str">
        <f>$B$36</f>
        <v>Luciano R. e Marcell</v>
      </c>
      <c r="G41" s="20" t="str">
        <f>$A$37</f>
        <v xml:space="preserve">Dudelpotro e Daniel </v>
      </c>
      <c r="H41" s="22">
        <v>6</v>
      </c>
      <c r="I41" s="22">
        <v>2</v>
      </c>
    </row>
    <row r="42" spans="1:15" x14ac:dyDescent="0.2">
      <c r="A42" s="20" t="str">
        <f>$A$37</f>
        <v xml:space="preserve">Dudelpotro e Daniel </v>
      </c>
      <c r="B42" s="20" t="str">
        <f>$A$38</f>
        <v>Luciano S. e Mário</v>
      </c>
      <c r="C42" s="22">
        <v>6</v>
      </c>
      <c r="D42" s="22">
        <v>0</v>
      </c>
      <c r="E42" t="s">
        <v>69</v>
      </c>
      <c r="F42" s="20" t="str">
        <f>$A$38</f>
        <v>Luciano S. e Mário</v>
      </c>
      <c r="G42" s="20" t="str">
        <f>$B$37</f>
        <v>Paulo C. e Nicácio</v>
      </c>
      <c r="H42" s="22">
        <v>0</v>
      </c>
      <c r="I42" s="22">
        <v>6</v>
      </c>
      <c r="J42" t="s">
        <v>69</v>
      </c>
    </row>
    <row r="43" spans="1:15" x14ac:dyDescent="0.2">
      <c r="A43" s="20" t="str">
        <f>$B$36</f>
        <v>Luciano R. e Marcell</v>
      </c>
      <c r="B43" s="22" t="s">
        <v>99</v>
      </c>
      <c r="C43" s="28" t="s">
        <v>100</v>
      </c>
      <c r="D43" s="29"/>
      <c r="F43" s="20" t="str">
        <f>$A$36</f>
        <v>Carlos e Humberto</v>
      </c>
      <c r="G43" s="22" t="s">
        <v>99</v>
      </c>
      <c r="H43" s="28" t="s">
        <v>100</v>
      </c>
      <c r="I43" s="29"/>
    </row>
    <row r="44" spans="1:15" s="21" customFormat="1" x14ac:dyDescent="0.2"/>
  </sheetData>
  <mergeCells count="80">
    <mergeCell ref="A40:B40"/>
    <mergeCell ref="C40:D40"/>
    <mergeCell ref="F40:G40"/>
    <mergeCell ref="H40:I40"/>
    <mergeCell ref="C43:D43"/>
    <mergeCell ref="H43:I43"/>
    <mergeCell ref="A39:D39"/>
    <mergeCell ref="F39:I39"/>
    <mergeCell ref="A35:B35"/>
    <mergeCell ref="C35:D35"/>
    <mergeCell ref="F35:G35"/>
    <mergeCell ref="H35:I35"/>
    <mergeCell ref="A34:D34"/>
    <mergeCell ref="F34:I34"/>
    <mergeCell ref="K34:N34"/>
    <mergeCell ref="M35:N35"/>
    <mergeCell ref="C38:D38"/>
    <mergeCell ref="H38:I38"/>
    <mergeCell ref="M38:N38"/>
    <mergeCell ref="K35:L35"/>
    <mergeCell ref="A28:D28"/>
    <mergeCell ref="F28:I28"/>
    <mergeCell ref="C32:D32"/>
    <mergeCell ref="H32:I32"/>
    <mergeCell ref="A29:B29"/>
    <mergeCell ref="C29:D29"/>
    <mergeCell ref="F29:G29"/>
    <mergeCell ref="H29:I29"/>
    <mergeCell ref="A23:D23"/>
    <mergeCell ref="F23:I23"/>
    <mergeCell ref="C27:D27"/>
    <mergeCell ref="H27:I27"/>
    <mergeCell ref="K23:N23"/>
    <mergeCell ref="A24:B24"/>
    <mergeCell ref="C24:D24"/>
    <mergeCell ref="F24:G24"/>
    <mergeCell ref="H24:I24"/>
    <mergeCell ref="K24:L24"/>
    <mergeCell ref="M24:N24"/>
    <mergeCell ref="M27:N27"/>
    <mergeCell ref="A18:B18"/>
    <mergeCell ref="C18:D18"/>
    <mergeCell ref="F18:G18"/>
    <mergeCell ref="H18:I18"/>
    <mergeCell ref="C21:D21"/>
    <mergeCell ref="H21:I21"/>
    <mergeCell ref="A17:D17"/>
    <mergeCell ref="F17:I17"/>
    <mergeCell ref="A13:B13"/>
    <mergeCell ref="C13:D13"/>
    <mergeCell ref="F13:G13"/>
    <mergeCell ref="H13:I13"/>
    <mergeCell ref="A12:D12"/>
    <mergeCell ref="F12:I12"/>
    <mergeCell ref="K12:N12"/>
    <mergeCell ref="M13:N13"/>
    <mergeCell ref="C16:D16"/>
    <mergeCell ref="H16:I16"/>
    <mergeCell ref="M16:N16"/>
    <mergeCell ref="K13:L13"/>
    <mergeCell ref="A6:D6"/>
    <mergeCell ref="F6:I6"/>
    <mergeCell ref="C10:D10"/>
    <mergeCell ref="H10:I10"/>
    <mergeCell ref="A7:B7"/>
    <mergeCell ref="C7:D7"/>
    <mergeCell ref="F7:G7"/>
    <mergeCell ref="H7:I7"/>
    <mergeCell ref="A1:D1"/>
    <mergeCell ref="F1:I1"/>
    <mergeCell ref="C5:D5"/>
    <mergeCell ref="H5:I5"/>
    <mergeCell ref="K1:N1"/>
    <mergeCell ref="A2:B2"/>
    <mergeCell ref="C2:D2"/>
    <mergeCell ref="F2:G2"/>
    <mergeCell ref="H2:I2"/>
    <mergeCell ref="K2:L2"/>
    <mergeCell ref="M2:N2"/>
    <mergeCell ref="M5:N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F17F4-2FDA-4EA1-BA22-56C69843DE7B}">
  <dimension ref="A1:I31"/>
  <sheetViews>
    <sheetView workbookViewId="0">
      <selection activeCell="B14" sqref="B14:I15"/>
    </sheetView>
  </sheetViews>
  <sheetFormatPr defaultColWidth="8.875" defaultRowHeight="15" x14ac:dyDescent="0.2"/>
  <cols>
    <col min="1" max="1" width="2.6875" bestFit="1" customWidth="1"/>
    <col min="2" max="2" width="21.1171875" bestFit="1" customWidth="1"/>
    <col min="3" max="3" width="3.2265625" bestFit="1" customWidth="1"/>
    <col min="4" max="4" width="2.15234375" bestFit="1" customWidth="1"/>
    <col min="5" max="6" width="2.41796875" bestFit="1" customWidth="1"/>
    <col min="7" max="8" width="3.2265625" bestFit="1" customWidth="1"/>
    <col min="9" max="9" width="3.765625" bestFit="1" customWidth="1"/>
    <col min="10" max="19" width="9.14453125" bestFit="1" customWidth="1"/>
  </cols>
  <sheetData>
    <row r="1" spans="1:9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x14ac:dyDescent="0.2">
      <c r="A2" s="22" t="s">
        <v>2</v>
      </c>
      <c r="B2" s="17" t="s">
        <v>101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</row>
    <row r="3" spans="1:9" x14ac:dyDescent="0.2">
      <c r="A3" s="18" t="s">
        <v>11</v>
      </c>
      <c r="B3" s="19" t="s">
        <v>122</v>
      </c>
      <c r="C3" s="7">
        <f>(E3*3)+F3</f>
        <v>10</v>
      </c>
      <c r="D3" s="8">
        <f>E3+F3</f>
        <v>4</v>
      </c>
      <c r="E3" s="8">
        <v>3</v>
      </c>
      <c r="F3" s="8">
        <v>1</v>
      </c>
      <c r="G3" s="8">
        <f>SUM('Jogos (S6)'!D4,'Jogos (S6)'!N4,'Jogos (S6)'!D8,'Jogos (S6)'!I9)</f>
        <v>23</v>
      </c>
      <c r="H3" s="8">
        <f>SUM('Jogos (S6)'!C4,'Jogos (S6)'!M4,'Jogos (S6)'!C8,'Jogos (S6)'!H9)</f>
        <v>13</v>
      </c>
      <c r="I3" s="8">
        <f>G3-H3</f>
        <v>10</v>
      </c>
    </row>
    <row r="4" spans="1:9" x14ac:dyDescent="0.2">
      <c r="A4" s="18" t="s">
        <v>13</v>
      </c>
      <c r="B4" s="19" t="s">
        <v>124</v>
      </c>
      <c r="C4" s="7">
        <f>(E4*3)+F4</f>
        <v>10</v>
      </c>
      <c r="D4" s="8">
        <f>E4+F4</f>
        <v>4</v>
      </c>
      <c r="E4" s="8">
        <v>3</v>
      </c>
      <c r="F4" s="8">
        <v>1</v>
      </c>
      <c r="G4" s="8">
        <f>SUM('Jogos (S6)'!C4,'Jogos (S6)'!I3,'Jogos (S6)'!C9,'Jogos (S6)'!I8)</f>
        <v>21</v>
      </c>
      <c r="H4" s="8">
        <f>SUM('Jogos (S6)'!D4,'Jogos (S6)'!H3,'Jogos (S6)'!D9,'Jogos (S6)'!H8)</f>
        <v>16</v>
      </c>
      <c r="I4" s="8">
        <f>G4-H4</f>
        <v>5</v>
      </c>
    </row>
    <row r="5" spans="1:9" x14ac:dyDescent="0.2">
      <c r="A5" s="18" t="s">
        <v>15</v>
      </c>
      <c r="B5" s="19" t="s">
        <v>123</v>
      </c>
      <c r="C5" s="7">
        <f>(E5*3)+F5</f>
        <v>10</v>
      </c>
      <c r="D5" s="8">
        <f>E5+F5</f>
        <v>4</v>
      </c>
      <c r="E5" s="8">
        <v>3</v>
      </c>
      <c r="F5" s="8">
        <v>1</v>
      </c>
      <c r="G5" s="8">
        <f>SUM('Jogos (S6)'!D3,'Jogos (S6)'!H4,'Jogos (S6)'!M4,'Jogos (S6)'!H8)</f>
        <v>21</v>
      </c>
      <c r="H5" s="8">
        <f>SUM('Jogos (S6)'!C3,'Jogos (S6)'!I4,'Jogos (S6)'!N4,'Jogos (S6)'!I8)</f>
        <v>16</v>
      </c>
      <c r="I5" s="8">
        <f>G5-H5</f>
        <v>5</v>
      </c>
    </row>
    <row r="6" spans="1:9" x14ac:dyDescent="0.2">
      <c r="A6" s="18" t="s">
        <v>18</v>
      </c>
      <c r="B6" s="19" t="s">
        <v>200</v>
      </c>
      <c r="C6" s="7">
        <f>(E6*3)+F6</f>
        <v>6</v>
      </c>
      <c r="D6" s="8">
        <f>E6+F6</f>
        <v>4</v>
      </c>
      <c r="E6" s="8">
        <v>1</v>
      </c>
      <c r="F6" s="8">
        <v>3</v>
      </c>
      <c r="G6" s="8">
        <f>SUM('Jogos (S6)'!C3,'Jogos (S6)'!H3,'Jogos (S6)'!M3,'Jogos (S6)'!C8,)</f>
        <v>17</v>
      </c>
      <c r="H6" s="8">
        <f>SUM('Jogos (S6)'!D3,'Jogos (S6)'!I3,'Jogos (S6)'!N3,'Jogos (S6)'!D8,)</f>
        <v>20</v>
      </c>
      <c r="I6" s="8">
        <f>G6-H6</f>
        <v>-3</v>
      </c>
    </row>
    <row r="7" spans="1:9" x14ac:dyDescent="0.2">
      <c r="A7" s="22" t="s">
        <v>21</v>
      </c>
      <c r="B7" s="19" t="s">
        <v>125</v>
      </c>
      <c r="C7" s="7">
        <f>(E7*3)+F7</f>
        <v>4</v>
      </c>
      <c r="D7" s="8">
        <f>E7+F7</f>
        <v>4</v>
      </c>
      <c r="E7" s="8">
        <v>0</v>
      </c>
      <c r="F7" s="8">
        <v>4</v>
      </c>
      <c r="G7" s="8">
        <f>SUM('Jogos (S6)'!I4,'Jogos (S6)'!N3,'Jogos (S6)'!D9,'Jogos (S6)'!H9)</f>
        <v>7</v>
      </c>
      <c r="H7" s="8">
        <f>SUM('Jogos (S6)'!H4,'Jogos (S6)'!M3,'Jogos (S6)'!C9,'Jogos (S6)'!I9)</f>
        <v>24</v>
      </c>
      <c r="I7" s="8">
        <f>G7-H7</f>
        <v>-17</v>
      </c>
    </row>
    <row r="9" spans="1:9" x14ac:dyDescent="0.2">
      <c r="A9" s="30" t="s">
        <v>27</v>
      </c>
      <c r="B9" s="30"/>
      <c r="C9" s="30"/>
      <c r="D9" s="30"/>
      <c r="E9" s="30"/>
      <c r="F9" s="30"/>
      <c r="G9" s="30"/>
      <c r="H9" s="30"/>
      <c r="I9" s="30"/>
    </row>
    <row r="10" spans="1:9" x14ac:dyDescent="0.2">
      <c r="A10" s="22" t="s">
        <v>2</v>
      </c>
      <c r="B10" s="17" t="s">
        <v>101</v>
      </c>
      <c r="C10" s="22" t="s">
        <v>4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9</v>
      </c>
      <c r="I10" s="22" t="s">
        <v>10</v>
      </c>
    </row>
    <row r="11" spans="1:9" x14ac:dyDescent="0.2">
      <c r="A11" s="18" t="s">
        <v>11</v>
      </c>
      <c r="B11" s="19" t="s">
        <v>126</v>
      </c>
      <c r="C11" s="7">
        <f>(E11*3)+F11</f>
        <v>12</v>
      </c>
      <c r="D11" s="8">
        <f>E11+F11</f>
        <v>4</v>
      </c>
      <c r="E11" s="8">
        <v>4</v>
      </c>
      <c r="F11" s="8">
        <v>0</v>
      </c>
      <c r="G11" s="8">
        <f>SUM('Jogos (S6)'!C14,'Jogos (S6)'!H14,'Jogos (S6)'!M14,'Jogos (S6)'!C19,)</f>
        <v>25</v>
      </c>
      <c r="H11" s="8">
        <f>SUM('Jogos (S6)'!D14,'Jogos (S6)'!I14,'Jogos (S6)'!N14,'Jogos (S6)'!D19,)</f>
        <v>8</v>
      </c>
      <c r="I11" s="8">
        <f>G11-H11</f>
        <v>17</v>
      </c>
    </row>
    <row r="12" spans="1:9" x14ac:dyDescent="0.2">
      <c r="A12" s="18" t="s">
        <v>13</v>
      </c>
      <c r="B12" s="19" t="s">
        <v>130</v>
      </c>
      <c r="C12" s="7">
        <f>(E12*3)+F12</f>
        <v>10</v>
      </c>
      <c r="D12" s="8">
        <f>E12+F12</f>
        <v>4</v>
      </c>
      <c r="E12" s="8">
        <v>3</v>
      </c>
      <c r="F12" s="8">
        <v>1</v>
      </c>
      <c r="G12" s="8">
        <f>SUM('Jogos (S6)'!I15,'Jogos (S6)'!N14,'Jogos (S6)'!D20,'Jogos (S6)'!H20)</f>
        <v>20</v>
      </c>
      <c r="H12" s="8">
        <f>SUM('Jogos (S6)'!H15,'Jogos (S6)'!M14,'Jogos (S6)'!C20,'Jogos (S6)'!I20)</f>
        <v>15</v>
      </c>
      <c r="I12" s="8">
        <f>G12-H12</f>
        <v>5</v>
      </c>
    </row>
    <row r="13" spans="1:9" x14ac:dyDescent="0.2">
      <c r="A13" s="18" t="s">
        <v>15</v>
      </c>
      <c r="B13" s="19" t="s">
        <v>127</v>
      </c>
      <c r="C13" s="7">
        <f>(E13*3)+F13</f>
        <v>8</v>
      </c>
      <c r="D13" s="8">
        <f>E13+F13</f>
        <v>4</v>
      </c>
      <c r="E13" s="8">
        <v>2</v>
      </c>
      <c r="F13" s="8">
        <v>2</v>
      </c>
      <c r="G13" s="8">
        <f>SUM('Jogos (S6)'!D15,'Jogos (S6)'!N15,'Jogos (S6)'!D19,'Jogos (S6)'!I20)</f>
        <v>21</v>
      </c>
      <c r="H13" s="8">
        <f>SUM('Jogos (S6)'!C15,'Jogos (S6)'!M15,'Jogos (S6)'!C19,'Jogos (S6)'!H20)</f>
        <v>16</v>
      </c>
      <c r="I13" s="8">
        <f>G13-H13</f>
        <v>5</v>
      </c>
    </row>
    <row r="14" spans="1:9" x14ac:dyDescent="0.2">
      <c r="A14" s="18" t="s">
        <v>18</v>
      </c>
      <c r="B14" s="19" t="s">
        <v>128</v>
      </c>
      <c r="C14" s="7">
        <f>(E14*3)+F14-2</f>
        <v>4</v>
      </c>
      <c r="D14" s="8">
        <f>E14+F14</f>
        <v>4</v>
      </c>
      <c r="E14" s="8">
        <v>1</v>
      </c>
      <c r="F14" s="8">
        <v>3</v>
      </c>
      <c r="G14" s="8">
        <f>SUM('Jogos (S6)'!C15,'Jogos (S6)'!I14,'Jogos (S6)'!C20,'Jogos (S6)'!I19)</f>
        <v>9</v>
      </c>
      <c r="H14" s="8">
        <f>SUM('Jogos (S6)'!D15,'Jogos (S6)'!H14,'Jogos (S6)'!D20,'Jogos (S6)'!H19)</f>
        <v>18</v>
      </c>
      <c r="I14" s="8">
        <f>G14-H14</f>
        <v>-9</v>
      </c>
    </row>
    <row r="15" spans="1:9" x14ac:dyDescent="0.2">
      <c r="A15" s="22" t="s">
        <v>21</v>
      </c>
      <c r="B15" s="19" t="s">
        <v>129</v>
      </c>
      <c r="C15" s="7">
        <f>(E15*3)+F15-2</f>
        <v>2</v>
      </c>
      <c r="D15" s="8">
        <f>E15+F15</f>
        <v>4</v>
      </c>
      <c r="E15" s="8">
        <v>0</v>
      </c>
      <c r="F15" s="8">
        <v>4</v>
      </c>
      <c r="G15" s="8">
        <f>SUM('Jogos (S6)'!D14,'Jogos (S6)'!H15,'Jogos (S6)'!M15,'Jogos (S6)'!H19)</f>
        <v>7</v>
      </c>
      <c r="H15" s="8">
        <f>SUM('Jogos (S6)'!C14,'Jogos (S6)'!I15,'Jogos (S6)'!N15,'Jogos (S6)'!I19)</f>
        <v>25</v>
      </c>
      <c r="I15" s="8">
        <f>G15-H15</f>
        <v>-18</v>
      </c>
    </row>
    <row r="17" spans="1:9" x14ac:dyDescent="0.2">
      <c r="A17" s="30" t="s">
        <v>39</v>
      </c>
      <c r="B17" s="30"/>
      <c r="C17" s="30"/>
      <c r="D17" s="30"/>
      <c r="E17" s="30"/>
      <c r="F17" s="30"/>
      <c r="G17" s="30"/>
      <c r="H17" s="30"/>
      <c r="I17" s="30"/>
    </row>
    <row r="18" spans="1:9" x14ac:dyDescent="0.2">
      <c r="A18" s="22" t="s">
        <v>2</v>
      </c>
      <c r="B18" s="17" t="s">
        <v>101</v>
      </c>
      <c r="C18" s="22" t="s">
        <v>4</v>
      </c>
      <c r="D18" s="22" t="s">
        <v>5</v>
      </c>
      <c r="E18" s="22" t="s">
        <v>6</v>
      </c>
      <c r="F18" s="22" t="s">
        <v>7</v>
      </c>
      <c r="G18" s="22" t="s">
        <v>8</v>
      </c>
      <c r="H18" s="22" t="s">
        <v>9</v>
      </c>
      <c r="I18" s="22" t="s">
        <v>10</v>
      </c>
    </row>
    <row r="19" spans="1:9" x14ac:dyDescent="0.2">
      <c r="A19" s="18" t="s">
        <v>11</v>
      </c>
      <c r="B19" s="19" t="s">
        <v>134</v>
      </c>
      <c r="C19" s="7">
        <f>(E19*3)+F19</f>
        <v>12</v>
      </c>
      <c r="D19" s="8">
        <f>E19+F19</f>
        <v>4</v>
      </c>
      <c r="E19" s="8">
        <v>4</v>
      </c>
      <c r="F19" s="8">
        <v>0</v>
      </c>
      <c r="G19" s="8">
        <f>SUM('Jogos (S6)'!I26,'Jogos (S6)'!N25,'Jogos (S6)'!D31,'Jogos (S6)'!H31)</f>
        <v>26</v>
      </c>
      <c r="H19" s="8">
        <f>SUM('Jogos (S6)'!H26,'Jogos (S6)'!M25,'Jogos (S6)'!C31,'Jogos (S6)'!I31)</f>
        <v>14</v>
      </c>
      <c r="I19" s="8">
        <f>G19-H19</f>
        <v>12</v>
      </c>
    </row>
    <row r="20" spans="1:9" x14ac:dyDescent="0.2">
      <c r="A20" s="18" t="s">
        <v>13</v>
      </c>
      <c r="B20" s="19" t="s">
        <v>131</v>
      </c>
      <c r="C20" s="7">
        <f>(E20*3)+F20+1-2</f>
        <v>7</v>
      </c>
      <c r="D20" s="8">
        <f>E20+F20</f>
        <v>4</v>
      </c>
      <c r="E20" s="8">
        <v>2</v>
      </c>
      <c r="F20" s="8">
        <v>2</v>
      </c>
      <c r="G20" s="8">
        <f>SUM('Jogos (S6)'!C25,'Jogos (S6)'!H25,'Jogos (S6)'!M25,'Jogos (S6)'!C30,)</f>
        <v>17</v>
      </c>
      <c r="H20" s="8">
        <f>SUM('Jogos (S6)'!D25,'Jogos (S6)'!I25,'Jogos (S6)'!N25,'Jogos (S6)'!D30,)</f>
        <v>11</v>
      </c>
      <c r="I20" s="8">
        <f>G20-H20</f>
        <v>6</v>
      </c>
    </row>
    <row r="21" spans="1:9" x14ac:dyDescent="0.2">
      <c r="A21" s="18" t="s">
        <v>15</v>
      </c>
      <c r="B21" s="19" t="s">
        <v>132</v>
      </c>
      <c r="C21" s="7">
        <f>(E21*3)+F21-2</f>
        <v>6</v>
      </c>
      <c r="D21" s="8">
        <f>E21+F21</f>
        <v>4</v>
      </c>
      <c r="E21" s="8">
        <v>2</v>
      </c>
      <c r="F21" s="8">
        <v>2</v>
      </c>
      <c r="G21" s="8">
        <f>SUM('Jogos (S6)'!C26,'Jogos (S6)'!I25,'Jogos (S6)'!C31,'Jogos (S6)'!I30)</f>
        <v>19</v>
      </c>
      <c r="H21" s="8">
        <f>SUM('Jogos (S6)'!D26,'Jogos (S6)'!H25,'Jogos (S6)'!D31,'Jogos (S6)'!H30)</f>
        <v>14</v>
      </c>
      <c r="I21" s="8">
        <f>G21-H21</f>
        <v>5</v>
      </c>
    </row>
    <row r="22" spans="1:9" x14ac:dyDescent="0.2">
      <c r="A22" s="18" t="s">
        <v>18</v>
      </c>
      <c r="B22" s="19" t="s">
        <v>135</v>
      </c>
      <c r="C22" s="7">
        <f>(E22*3)+F22-1</f>
        <v>5</v>
      </c>
      <c r="D22" s="8">
        <f>E22+F22</f>
        <v>4</v>
      </c>
      <c r="E22" s="8">
        <v>1</v>
      </c>
      <c r="F22" s="8">
        <v>3</v>
      </c>
      <c r="G22" s="8">
        <f>SUM('Jogos (S6)'!D25,'Jogos (S6)'!H26,'Jogos (S6)'!M26,'Jogos (S6)'!H30)</f>
        <v>10</v>
      </c>
      <c r="H22" s="8">
        <f>SUM('Jogos (S6)'!C25,'Jogos (S6)'!I26,'Jogos (S6)'!N26,'Jogos (S6)'!I30)</f>
        <v>18</v>
      </c>
      <c r="I22" s="8">
        <f>G22-H22</f>
        <v>-8</v>
      </c>
    </row>
    <row r="23" spans="1:9" x14ac:dyDescent="0.2">
      <c r="A23" s="22" t="s">
        <v>21</v>
      </c>
      <c r="B23" s="19" t="s">
        <v>133</v>
      </c>
      <c r="C23" s="7">
        <f>(E23*3)+F23-2</f>
        <v>2</v>
      </c>
      <c r="D23" s="8">
        <f>E23+F23</f>
        <v>4</v>
      </c>
      <c r="E23" s="8">
        <v>0</v>
      </c>
      <c r="F23" s="8">
        <v>4</v>
      </c>
      <c r="G23" s="8">
        <f>SUM('Jogos (S6)'!D26,'Jogos (S6)'!N26,'Jogos (S6)'!D30,'Jogos (S6)'!I31)</f>
        <v>10</v>
      </c>
      <c r="H23" s="8">
        <f>SUM('Jogos (S6)'!C26,'Jogos (S6)'!M26,'Jogos (S6)'!C30,'Jogos (S6)'!H31)</f>
        <v>25</v>
      </c>
      <c r="I23" s="8">
        <f>G23-H23</f>
        <v>-15</v>
      </c>
    </row>
    <row r="25" spans="1:9" x14ac:dyDescent="0.2">
      <c r="A25" s="30" t="s">
        <v>51</v>
      </c>
      <c r="B25" s="30"/>
      <c r="C25" s="30"/>
      <c r="D25" s="30"/>
      <c r="E25" s="30"/>
      <c r="F25" s="30"/>
      <c r="G25" s="30"/>
      <c r="H25" s="30"/>
      <c r="I25" s="30"/>
    </row>
    <row r="26" spans="1:9" x14ac:dyDescent="0.2">
      <c r="A26" s="22" t="s">
        <v>2</v>
      </c>
      <c r="B26" s="17" t="s">
        <v>101</v>
      </c>
      <c r="C26" s="22" t="s">
        <v>4</v>
      </c>
      <c r="D26" s="22" t="s">
        <v>5</v>
      </c>
      <c r="E26" s="22" t="s">
        <v>6</v>
      </c>
      <c r="F26" s="22" t="s">
        <v>7</v>
      </c>
      <c r="G26" s="22" t="s">
        <v>8</v>
      </c>
      <c r="H26" s="22" t="s">
        <v>9</v>
      </c>
      <c r="I26" s="22" t="s">
        <v>10</v>
      </c>
    </row>
    <row r="27" spans="1:9" x14ac:dyDescent="0.2">
      <c r="A27" s="18" t="s">
        <v>11</v>
      </c>
      <c r="B27" s="19" t="s">
        <v>136</v>
      </c>
      <c r="C27" s="7">
        <f>(E27*3)+F27</f>
        <v>12</v>
      </c>
      <c r="D27" s="8">
        <f>E27+F27</f>
        <v>4</v>
      </c>
      <c r="E27" s="8">
        <v>4</v>
      </c>
      <c r="F27" s="8">
        <v>0</v>
      </c>
      <c r="G27" s="8">
        <f>SUM('Jogos (S6)'!D37,'Jogos (S6)'!N37,'Jogos (S6)'!D41,'Jogos (S6)'!I42)</f>
        <v>24</v>
      </c>
      <c r="H27" s="8">
        <f>SUM('Jogos (S6)'!C37,'Jogos (S6)'!M37,'Jogos (S6)'!C41,'Jogos (S6)'!H42)</f>
        <v>8</v>
      </c>
      <c r="I27" s="8">
        <f>G27-H27</f>
        <v>16</v>
      </c>
    </row>
    <row r="28" spans="1:9" x14ac:dyDescent="0.2">
      <c r="A28" s="18" t="s">
        <v>13</v>
      </c>
      <c r="B28" s="19" t="s">
        <v>137</v>
      </c>
      <c r="C28" s="7">
        <f>(E28*3)+F28</f>
        <v>10</v>
      </c>
      <c r="D28" s="8">
        <f>E28+F28</f>
        <v>4</v>
      </c>
      <c r="E28" s="8">
        <v>3</v>
      </c>
      <c r="F28" s="8">
        <v>1</v>
      </c>
      <c r="G28" s="8">
        <f>SUM('Jogos (S6)'!D36,'Jogos (S6)'!H37,'Jogos (S6)'!M37,'Jogos (S6)'!H41)</f>
        <v>20</v>
      </c>
      <c r="H28" s="8">
        <f>SUM('Jogos (S6)'!C36,'Jogos (S6)'!I37,'Jogos (S6)'!N37,'Jogos (S6)'!I41)</f>
        <v>13</v>
      </c>
      <c r="I28" s="8">
        <f>G28-H28</f>
        <v>7</v>
      </c>
    </row>
    <row r="29" spans="1:9" x14ac:dyDescent="0.2">
      <c r="A29" s="18" t="s">
        <v>15</v>
      </c>
      <c r="B29" s="19" t="s">
        <v>138</v>
      </c>
      <c r="C29" s="7">
        <f>(E29*3)+F29+1</f>
        <v>9</v>
      </c>
      <c r="D29" s="8">
        <f>E29+F29</f>
        <v>4</v>
      </c>
      <c r="E29" s="8">
        <v>2</v>
      </c>
      <c r="F29" s="8">
        <v>2</v>
      </c>
      <c r="G29" s="8">
        <f>SUM('Jogos (S6)'!C36,'Jogos (S6)'!H36,'Jogos (S6)'!M36,'Jogos (S6)'!C41,)</f>
        <v>17</v>
      </c>
      <c r="H29" s="8">
        <f>SUM('Jogos (S6)'!D36,'Jogos (S6)'!I36,'Jogos (S6)'!N36,'Jogos (S6)'!D41,)</f>
        <v>13</v>
      </c>
      <c r="I29" s="8">
        <f>G29-H29</f>
        <v>4</v>
      </c>
    </row>
    <row r="30" spans="1:9" x14ac:dyDescent="0.2">
      <c r="A30" s="18" t="s">
        <v>18</v>
      </c>
      <c r="B30" s="19" t="s">
        <v>110</v>
      </c>
      <c r="C30" s="7">
        <f>(E30*3)+F30</f>
        <v>4</v>
      </c>
      <c r="D30" s="8">
        <f>E30+F30</f>
        <v>4</v>
      </c>
      <c r="E30" s="8">
        <v>0</v>
      </c>
      <c r="F30" s="8">
        <v>4</v>
      </c>
      <c r="G30" s="8">
        <f>SUM('Jogos (S6)'!I37,'Jogos (S6)'!N36,'Jogos (S6)'!D42,'Jogos (S6)'!H42)</f>
        <v>11</v>
      </c>
      <c r="H30" s="8">
        <f>SUM('Jogos (S6)'!H37,'Jogos (S6)'!M36,'Jogos (S6)'!C42,'Jogos (S6)'!I42)</f>
        <v>24</v>
      </c>
      <c r="I30" s="8">
        <f>G30-H30</f>
        <v>-13</v>
      </c>
    </row>
    <row r="31" spans="1:9" x14ac:dyDescent="0.2">
      <c r="A31" s="22" t="s">
        <v>21</v>
      </c>
      <c r="B31" s="19" t="s">
        <v>139</v>
      </c>
      <c r="C31" s="7">
        <f>(E31*3)+F31-3</f>
        <v>3</v>
      </c>
      <c r="D31" s="8">
        <f>E31+F31</f>
        <v>4</v>
      </c>
      <c r="E31" s="8">
        <v>1</v>
      </c>
      <c r="F31" s="8">
        <v>3</v>
      </c>
      <c r="G31" s="8">
        <f>SUM('Jogos (S6)'!C37,'Jogos (S6)'!I36,'Jogos (S6)'!C42,'Jogos (S6)'!I41)</f>
        <v>8</v>
      </c>
      <c r="H31" s="8">
        <f>SUM('Jogos (S6)'!D37,'Jogos (S6)'!H36,'Jogos (S6)'!D42,'Jogos (S6)'!H41)</f>
        <v>22</v>
      </c>
      <c r="I31" s="8">
        <f>G31-H31</f>
        <v>-14</v>
      </c>
    </row>
  </sheetData>
  <mergeCells count="4">
    <mergeCell ref="A1:I1"/>
    <mergeCell ref="A9:I9"/>
    <mergeCell ref="A17:I17"/>
    <mergeCell ref="A25:I25"/>
  </mergeCells>
  <conditionalFormatting sqref="I15">
    <cfRule type="cellIs" dxfId="20" priority="1" operator="equal">
      <formula>0</formula>
    </cfRule>
    <cfRule type="cellIs" dxfId="19" priority="2" operator="lessThan">
      <formula>0</formula>
    </cfRule>
    <cfRule type="cellIs" dxfId="18" priority="3" operator="greaterThan">
      <formula>0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I14">
    <cfRule type="cellIs" dxfId="17" priority="97" operator="equal">
      <formula>0</formula>
    </cfRule>
    <cfRule type="cellIs" dxfId="16" priority="98" operator="lessThan">
      <formula>0</formula>
    </cfRule>
    <cfRule type="cellIs" dxfId="15" priority="99" operator="greaterThan">
      <formula>0</formula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7">
    <cfRule type="cellIs" dxfId="14" priority="345" operator="equal">
      <formula>0</formula>
    </cfRule>
    <cfRule type="cellIs" dxfId="13" priority="346" operator="lessThan">
      <formula>0</formula>
    </cfRule>
    <cfRule type="cellIs" dxfId="12" priority="347" operator="greaterThan">
      <formula>0</formula>
    </cfRule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31">
    <cfRule type="cellIs" dxfId="11" priority="461" operator="equal">
      <formula>0</formula>
    </cfRule>
    <cfRule type="cellIs" dxfId="10" priority="462" operator="lessThan">
      <formula>0</formula>
    </cfRule>
    <cfRule type="cellIs" dxfId="9" priority="463" operator="greaterThan">
      <formula>0</formula>
    </cfRule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:I23">
    <cfRule type="cellIs" dxfId="8" priority="477" operator="equal">
      <formula>0</formula>
    </cfRule>
    <cfRule type="cellIs" dxfId="7" priority="478" operator="lessThan">
      <formula>0</formula>
    </cfRule>
    <cfRule type="cellIs" dxfId="6" priority="479" operator="greaterThan">
      <formula>0</formula>
    </cfRule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Grupos (500;1000)</vt:lpstr>
      <vt:lpstr>Jogos (500;1000)</vt:lpstr>
      <vt:lpstr>Grupos (GS)</vt:lpstr>
      <vt:lpstr>Jogos (GS)</vt:lpstr>
      <vt:lpstr>Resultados (simples)</vt:lpstr>
      <vt:lpstr>Resultados (Duplas)</vt:lpstr>
      <vt:lpstr>Grupos (S8)</vt:lpstr>
      <vt:lpstr>Jogos (S8)</vt:lpstr>
      <vt:lpstr>Grupos (S6)</vt:lpstr>
      <vt:lpstr>Jogos (S6)</vt:lpstr>
      <vt:lpstr>Grupos (SE)</vt:lpstr>
      <vt:lpstr>Jogos (SE)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Silva Azevedo</dc:creator>
  <cp:lastModifiedBy>Tiago Silva Azevedo</cp:lastModifiedBy>
  <dcterms:created xsi:type="dcterms:W3CDTF">2021-08-15T20:46:02Z</dcterms:created>
  <dcterms:modified xsi:type="dcterms:W3CDTF">2021-09-12T20:08:17Z</dcterms:modified>
</cp:coreProperties>
</file>